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COMERCIAL\Mercado Externo\02- Simulação de CONTENTORES para ECORACK\"/>
    </mc:Choice>
  </mc:AlternateContent>
  <bookViews>
    <workbookView showHorizontalScroll="0" showVerticalScroll="0" showSheetTabs="0" xWindow="0" yWindow="0" windowWidth="25200" windowHeight="11985" tabRatio="837"/>
  </bookViews>
  <sheets>
    <sheet name="ECORACK Container Simulation" sheetId="27" r:id="rId1"/>
  </sheets>
  <calcPr calcId="152511"/>
</workbook>
</file>

<file path=xl/calcChain.xml><?xml version="1.0" encoding="utf-8"?>
<calcChain xmlns="http://schemas.openxmlformats.org/spreadsheetml/2006/main">
  <c r="AD38" i="27" l="1"/>
  <c r="AC38" i="27"/>
  <c r="AB38" i="27"/>
  <c r="AF38" i="27" s="1"/>
  <c r="V38" i="27" s="1"/>
  <c r="U38" i="27"/>
  <c r="AD35" i="27"/>
  <c r="AC35" i="27"/>
  <c r="AB35" i="27"/>
  <c r="AF35" i="27" s="1"/>
  <c r="V35" i="27" s="1"/>
  <c r="U35" i="27"/>
  <c r="AD34" i="27"/>
  <c r="AC34" i="27"/>
  <c r="AB34" i="27"/>
  <c r="AF34" i="27" s="1"/>
  <c r="V34" i="27" s="1"/>
  <c r="U34" i="27"/>
  <c r="AD33" i="27"/>
  <c r="AC33" i="27"/>
  <c r="AB33" i="27"/>
  <c r="AF33" i="27" s="1"/>
  <c r="V33" i="27" s="1"/>
  <c r="U33" i="27"/>
  <c r="AD30" i="27"/>
  <c r="AC30" i="27"/>
  <c r="AB30" i="27"/>
  <c r="AF30" i="27" s="1"/>
  <c r="V30" i="27" s="1"/>
  <c r="U30" i="27"/>
  <c r="AD29" i="27"/>
  <c r="AC29" i="27"/>
  <c r="AB29" i="27"/>
  <c r="AF29" i="27" s="1"/>
  <c r="V29" i="27" s="1"/>
  <c r="U29" i="27"/>
  <c r="AD28" i="27"/>
  <c r="AC28" i="27"/>
  <c r="AB28" i="27"/>
  <c r="AF28" i="27" s="1"/>
  <c r="V28" i="27" s="1"/>
  <c r="U28" i="27"/>
  <c r="AD24" i="27"/>
  <c r="AC24" i="27"/>
  <c r="AB24" i="27"/>
  <c r="AF24" i="27" s="1"/>
  <c r="V24" i="27" s="1"/>
  <c r="U24" i="27"/>
  <c r="AD21" i="27"/>
  <c r="AC21" i="27"/>
  <c r="AB21" i="27"/>
  <c r="AF21" i="27" s="1"/>
  <c r="V21" i="27" s="1"/>
  <c r="U21" i="27"/>
  <c r="AD20" i="27"/>
  <c r="AC20" i="27"/>
  <c r="AB20" i="27"/>
  <c r="AF20" i="27" s="1"/>
  <c r="V20" i="27" s="1"/>
  <c r="U20" i="27"/>
  <c r="AD19" i="27"/>
  <c r="AC19" i="27"/>
  <c r="AB19" i="27"/>
  <c r="AF19" i="27" s="1"/>
  <c r="V19" i="27" s="1"/>
  <c r="U19" i="27"/>
  <c r="AD18" i="27"/>
  <c r="AC18" i="27"/>
  <c r="AB18" i="27"/>
  <c r="AF18" i="27" s="1"/>
  <c r="V18" i="27" s="1"/>
  <c r="U18" i="27"/>
  <c r="AD15" i="27"/>
  <c r="AC15" i="27"/>
  <c r="AB15" i="27"/>
  <c r="AF15" i="27" s="1"/>
  <c r="V15" i="27" s="1"/>
  <c r="U15" i="27"/>
  <c r="AD14" i="27"/>
  <c r="AC14" i="27"/>
  <c r="AB14" i="27"/>
  <c r="AF14" i="27" s="1"/>
  <c r="V14" i="27" s="1"/>
  <c r="U14" i="27"/>
  <c r="AD13" i="27"/>
  <c r="AC13" i="27"/>
  <c r="AB13" i="27"/>
  <c r="AF13" i="27" s="1"/>
  <c r="V13" i="27" s="1"/>
  <c r="U13" i="27"/>
  <c r="AD12" i="27"/>
  <c r="AC12" i="27"/>
  <c r="AB12" i="27"/>
  <c r="AF12" i="27" s="1"/>
  <c r="V12" i="27" s="1"/>
  <c r="U12" i="27"/>
  <c r="AD11" i="27"/>
  <c r="AC11" i="27"/>
  <c r="AB11" i="27"/>
  <c r="AF11" i="27" s="1"/>
  <c r="V11" i="27" s="1"/>
  <c r="U11" i="27"/>
  <c r="AD10" i="27"/>
  <c r="AC10" i="27"/>
  <c r="AB10" i="27"/>
  <c r="AF10" i="27" s="1"/>
  <c r="V10" i="27" s="1"/>
  <c r="U10" i="27"/>
  <c r="AD9" i="27"/>
  <c r="AC9" i="27"/>
  <c r="AB9" i="27"/>
  <c r="AF9" i="27" s="1"/>
  <c r="V9" i="27" s="1"/>
  <c r="U9" i="27"/>
  <c r="AD8" i="27"/>
  <c r="AC8" i="27"/>
  <c r="AB8" i="27"/>
  <c r="AF8" i="27" s="1"/>
  <c r="V8" i="27" s="1"/>
  <c r="U8" i="27"/>
  <c r="AO4" i="27"/>
  <c r="AN4" i="27"/>
  <c r="AM4" i="27"/>
  <c r="AL4" i="27"/>
  <c r="I4" i="27"/>
  <c r="I3" i="27"/>
  <c r="AN1" i="27"/>
  <c r="H4" i="27" l="1"/>
  <c r="H3" i="27"/>
  <c r="E4" i="27" l="1"/>
  <c r="F4" i="27" s="1"/>
  <c r="D4" i="27"/>
  <c r="C4" i="27"/>
  <c r="D3" i="27"/>
  <c r="C3" i="27"/>
  <c r="E3" i="27"/>
  <c r="F3" i="27" s="1"/>
</calcChain>
</file>

<file path=xl/sharedStrings.xml><?xml version="1.0" encoding="utf-8"?>
<sst xmlns="http://schemas.openxmlformats.org/spreadsheetml/2006/main" count="199" uniqueCount="93">
  <si>
    <t>U´s</t>
  </si>
  <si>
    <t xml:space="preserve">ECORACK19" 9U M 550x600/Pt.Vid./2Pn.                        </t>
  </si>
  <si>
    <t xml:space="preserve">ECORACK19" 15U M 550x600/Pt.Vid./2Pn.                       </t>
  </si>
  <si>
    <t xml:space="preserve">ECORACK19" 9U M 550x400/Pt.Vid./2Pn.Fix                     </t>
  </si>
  <si>
    <t xml:space="preserve">ECORACK19" 15U M 550x400/Pt.Vid./2Pn.Fix                    </t>
  </si>
  <si>
    <t xml:space="preserve">ECORACK19" 22U PKIT 600x600/Pt.Vid./Pn./2Pn.                </t>
  </si>
  <si>
    <t xml:space="preserve">ECORACK19" 22U PKIT 600x800/Pt.Vid./Pn./2Pn.                </t>
  </si>
  <si>
    <t xml:space="preserve">ECORACK19" 30U PKIT 600x600/Pt.Vid./Pn./2Pn.                </t>
  </si>
  <si>
    <t xml:space="preserve">ECORACK19" 30U PKIT 600x800/Pt.Vid./Pn./2Pn.                </t>
  </si>
  <si>
    <t xml:space="preserve">ECORACK19" 42U PKIT 600x600/Pt.Vid./Pn./2Pn.                </t>
  </si>
  <si>
    <t xml:space="preserve">ECORACK19" 42U PKIT 600x800/Pt.Vid./Pn./2Pn.                </t>
  </si>
  <si>
    <t xml:space="preserve">ECORACK19" 42U PKIT 700x1000/Pt.Vid./Pn./2Pn.               </t>
  </si>
  <si>
    <t xml:space="preserve">ECORACK19" 42U PKIT 800x800/Pt.Vid./Pn./2Pn.                </t>
  </si>
  <si>
    <t xml:space="preserve">ECORACK19" 42U PKIT 600x600/Pt.Pf./1Pn.Pf./2Pn.             </t>
  </si>
  <si>
    <t xml:space="preserve">ECORACK19" 42U PKIT 600x800/Pt.Pf./1Pn.Pf./2Pn.             </t>
  </si>
  <si>
    <t xml:space="preserve">ECORACK19" 42U PKIT 700x1000/Pt.Pf./1Pn.Pf./2Pn.            </t>
  </si>
  <si>
    <t xml:space="preserve">ECORACK19" 42U PKIT 800x800/Pt.Pf./1Pn.Pf./2Pn.             </t>
  </si>
  <si>
    <t>211.ECAMA0P095506</t>
  </si>
  <si>
    <t>211.ECAMA0P155506</t>
  </si>
  <si>
    <t>211.ECAMA0T095504</t>
  </si>
  <si>
    <t>211.ECAMA0T155504</t>
  </si>
  <si>
    <t>211.ECPDAHP220606</t>
  </si>
  <si>
    <t>211.ECPDAHP220608</t>
  </si>
  <si>
    <t>211.ECPDAHP300606</t>
  </si>
  <si>
    <t>211.ECPDAHP300608</t>
  </si>
  <si>
    <t>211.ECPDAHP420606</t>
  </si>
  <si>
    <t>211.ECPDAHP420608</t>
  </si>
  <si>
    <t>211.ECPDAHP420710</t>
  </si>
  <si>
    <t>211.ECPDAHP420808</t>
  </si>
  <si>
    <t>211.ECPDCSP420606</t>
  </si>
  <si>
    <t>211.ECPDCSP420608</t>
  </si>
  <si>
    <t>211.ECPDCSP420710</t>
  </si>
  <si>
    <t>211.ECPDCSP420808</t>
  </si>
  <si>
    <t>212.ECPK001000000</t>
  </si>
  <si>
    <t>212.ECPK002000000</t>
  </si>
  <si>
    <t>Product Cod.</t>
  </si>
  <si>
    <t>Description</t>
  </si>
  <si>
    <t>Height mm</t>
  </si>
  <si>
    <t>Width mm</t>
  </si>
  <si>
    <t>Depth mm</t>
  </si>
  <si>
    <t>Net weight</t>
  </si>
  <si>
    <t>Gross weight</t>
  </si>
  <si>
    <t>-</t>
  </si>
  <si>
    <r>
      <rPr>
        <u/>
        <sz val="10"/>
        <color theme="1"/>
        <rFont val="Calibri"/>
        <family val="2"/>
        <scheme val="minor"/>
      </rPr>
      <t>ACCESSORIES PACK for ECORACK Floor-Standing Enclosures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Include : 1 Power Strip w/6 Outlets + 1 Ventilation Kit w/ 2 Fans and Thermostat + 1 Shelf 300mm Depth + 1 Panel 1U to align cables horizontally</t>
    </r>
  </si>
  <si>
    <r>
      <rPr>
        <u/>
        <sz val="10"/>
        <color theme="1"/>
        <rFont val="Calibri"/>
        <family val="2"/>
        <scheme val="minor"/>
      </rPr>
      <t>ACCESSORIES PACK for ECORACK Wall-Mounted Enclosures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Include : 1 Power Strip w/6 Outlets + 1 Ventilation Kit w/ 1 Fan + 1 Shelf 250mm Depth + 1 Panel 1U to align cables horizontally</t>
    </r>
  </si>
  <si>
    <t>Flat Pack BOX Dimensions (mm)</t>
  </si>
  <si>
    <t>1435x685x220</t>
  </si>
  <si>
    <t>510X420X100</t>
  </si>
  <si>
    <t>505x580x170</t>
  </si>
  <si>
    <t>655x770x180</t>
  </si>
  <si>
    <t>650x660x170</t>
  </si>
  <si>
    <t>510x420x100</t>
  </si>
  <si>
    <t>1230x685x220</t>
  </si>
  <si>
    <t>1230x875x220</t>
  </si>
  <si>
    <t>1440x875x220</t>
  </si>
  <si>
    <t>1985x685x220</t>
  </si>
  <si>
    <t>1985x875x220</t>
  </si>
  <si>
    <t>Contentor 20</t>
  </si>
  <si>
    <t>Metros</t>
  </si>
  <si>
    <t>M3</t>
  </si>
  <si>
    <t>Comp Interior</t>
  </si>
  <si>
    <t>Largura Interior</t>
  </si>
  <si>
    <t>Altura Interior</t>
  </si>
  <si>
    <t>Altura Porta</t>
  </si>
  <si>
    <t>Cubicagem Max.</t>
  </si>
  <si>
    <t>Contentor 40</t>
  </si>
  <si>
    <t>Medidas das caixas (mm)</t>
  </si>
  <si>
    <t xml:space="preserve"> ECORACK 19"  Floor-Standing Enclosures </t>
  </si>
  <si>
    <r>
      <t xml:space="preserve">Configuration: AP1 - </t>
    </r>
    <r>
      <rPr>
        <b/>
        <sz val="16"/>
        <rFont val="Calibri"/>
        <family val="2"/>
        <scheme val="minor"/>
      </rPr>
      <t>1 Glass Front Door / 1 Rear Panel/ 2 Side Panels</t>
    </r>
  </si>
  <si>
    <r>
      <t xml:space="preserve">Configuration: AP2 - </t>
    </r>
    <r>
      <rPr>
        <b/>
        <sz val="16"/>
        <rFont val="Calibri"/>
        <family val="2"/>
        <scheme val="minor"/>
      </rPr>
      <t>1 Perforated Front Door / 1 Perforated Rear Panel / 2 Side Panels</t>
    </r>
  </si>
  <si>
    <t xml:space="preserve">ECORACK 19"  Wall-Mounted Enclosures </t>
  </si>
  <si>
    <r>
      <t xml:space="preserve">Configuration: AM1 - </t>
    </r>
    <r>
      <rPr>
        <b/>
        <sz val="16"/>
        <rFont val="Calibri"/>
        <family val="2"/>
        <scheme val="minor"/>
      </rPr>
      <t xml:space="preserve">1 Glass Front Door / Open Rear / Side Closed 
</t>
    </r>
  </si>
  <si>
    <r>
      <t xml:space="preserve">Configuration: AM2 - </t>
    </r>
    <r>
      <rPr>
        <b/>
        <sz val="16"/>
        <rFont val="Calibri"/>
        <family val="2"/>
        <scheme val="minor"/>
      </rPr>
      <t xml:space="preserve">1 Glass Front Door / Open Rear / 2 Side Panels </t>
    </r>
  </si>
  <si>
    <t>Metros Cúbicos</t>
  </si>
  <si>
    <t>Medidas das caixas (METROS)</t>
  </si>
  <si>
    <t>To Container 20</t>
  </si>
  <si>
    <t>Container Load</t>
  </si>
  <si>
    <t>Valor</t>
  </si>
  <si>
    <t>Para Grafico Evolução</t>
  </si>
  <si>
    <t>Total Boxes</t>
  </si>
  <si>
    <t>QTD. Boxes</t>
  </si>
  <si>
    <t>Load Percentage of Container</t>
  </si>
  <si>
    <r>
      <t xml:space="preserve">Please Not OverLoad </t>
    </r>
    <r>
      <rPr>
        <b/>
        <sz val="14"/>
        <rFont val="Calibri"/>
        <family val="2"/>
        <scheme val="minor"/>
      </rPr>
      <t>m³</t>
    </r>
  </si>
  <si>
    <r>
      <rPr>
        <b/>
        <sz val="14"/>
        <rFont val="Calibri"/>
        <family val="2"/>
        <scheme val="minor"/>
      </rPr>
      <t>m³</t>
    </r>
    <r>
      <rPr>
        <b/>
        <sz val="10"/>
        <rFont val="Calibri"/>
        <family val="2"/>
        <scheme val="minor"/>
      </rPr>
      <t xml:space="preserve"> Loaded</t>
    </r>
  </si>
  <si>
    <r>
      <t xml:space="preserve">Accessories Pack </t>
    </r>
    <r>
      <rPr>
        <b/>
        <sz val="16"/>
        <rFont val="Calibri"/>
        <family val="2"/>
        <scheme val="minor"/>
      </rPr>
      <t>for ECORACK Floor-Standing Enclosures</t>
    </r>
    <r>
      <rPr>
        <b/>
        <sz val="16"/>
        <color rgb="FFC00000"/>
        <rFont val="Calibri"/>
        <family val="2"/>
        <scheme val="minor"/>
      </rPr>
      <t xml:space="preserve">
</t>
    </r>
  </si>
  <si>
    <r>
      <t xml:space="preserve">Accessories Pack </t>
    </r>
    <r>
      <rPr>
        <b/>
        <sz val="16"/>
        <rFont val="Calibri"/>
        <family val="2"/>
        <scheme val="minor"/>
      </rPr>
      <t>for ECORACK Wall-Mounted Enclosures</t>
    </r>
    <r>
      <rPr>
        <b/>
        <sz val="16"/>
        <color rgb="FFC00000"/>
        <rFont val="Calibri"/>
        <family val="2"/>
        <scheme val="minor"/>
      </rPr>
      <t xml:space="preserve">
</t>
    </r>
  </si>
  <si>
    <t>211.ECAMA0T065504</t>
  </si>
  <si>
    <t xml:space="preserve">ECORACK19" 6U M 550x400/Pt.Vid./2Pn.Fix                     </t>
  </si>
  <si>
    <t>211.ECAMA0P065506</t>
  </si>
  <si>
    <t xml:space="preserve">ECORACK19" 6U M 550x600/Pt.Vid./2Pn.                        </t>
  </si>
  <si>
    <t>CONTAINER SIMULATION
Please input QTD.Boxes to Container Load Simulation</t>
  </si>
  <si>
    <t>To Container 20´</t>
  </si>
  <si>
    <t>To Container 40´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</si>
</sst>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"/>
    <numFmt numFmtId="165" formatCode="#,##0\ &quot;€&quot;"/>
  </numFmts>
  <fonts count="30" x14ac:knownFonts="1"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6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b/>
      <sz val="18"/>
      <color theme="0" tint="-0.249977111117893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9" fillId="0" borderId="21" applyNumberFormat="0" applyFill="0" applyAlignment="0" applyProtection="0"/>
  </cellStyleXfs>
  <cellXfs count="121">
    <xf numFmtId="0" fontId="0" fillId="0" borderId="0" xfId="0"/>
    <xf numFmtId="0" fontId="19" fillId="0" borderId="17" xfId="0" applyFont="1" applyFill="1" applyBorder="1" applyAlignment="1" applyProtection="1">
      <alignment horizontal="center" vertical="center"/>
      <protection locked="0"/>
    </xf>
    <xf numFmtId="0" fontId="19" fillId="0" borderId="24" xfId="0" applyFont="1" applyFill="1" applyBorder="1" applyAlignment="1" applyProtection="1">
      <alignment horizontal="center" vertical="center"/>
      <protection locked="0"/>
    </xf>
    <xf numFmtId="0" fontId="19" fillId="0" borderId="18" xfId="0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/>
    <xf numFmtId="0" fontId="0" fillId="0" borderId="0" xfId="0" applyProtection="1"/>
    <xf numFmtId="0" fontId="14" fillId="2" borderId="19" xfId="2" applyFont="1" applyFill="1" applyBorder="1" applyAlignment="1" applyProtection="1">
      <alignment horizontal="center" vertical="center" wrapText="1"/>
    </xf>
    <xf numFmtId="0" fontId="14" fillId="9" borderId="19" xfId="2" applyFont="1" applyFill="1" applyBorder="1" applyAlignment="1" applyProtection="1">
      <alignment horizontal="center" vertical="center" wrapText="1"/>
    </xf>
    <xf numFmtId="0" fontId="16" fillId="9" borderId="19" xfId="2" applyFont="1" applyFill="1" applyBorder="1" applyAlignment="1" applyProtection="1">
      <alignment horizontal="center" vertical="center"/>
    </xf>
    <xf numFmtId="164" fontId="14" fillId="8" borderId="2" xfId="2" applyNumberFormat="1" applyFont="1" applyFill="1" applyBorder="1" applyAlignment="1" applyProtection="1">
      <alignment horizontal="center" vertical="center"/>
    </xf>
    <xf numFmtId="164" fontId="14" fillId="8" borderId="3" xfId="2" applyNumberFormat="1" applyFont="1" applyFill="1" applyBorder="1" applyAlignment="1" applyProtection="1">
      <alignment horizontal="center" vertical="center"/>
    </xf>
    <xf numFmtId="10" fontId="14" fillId="8" borderId="4" xfId="2" applyNumberFormat="1" applyFont="1" applyFill="1" applyBorder="1" applyAlignment="1" applyProtection="1">
      <alignment horizontal="center" vertical="center"/>
    </xf>
    <xf numFmtId="0" fontId="17" fillId="2" borderId="16" xfId="2" applyFont="1" applyFill="1" applyBorder="1" applyAlignment="1" applyProtection="1">
      <alignment horizontal="center" vertical="center"/>
    </xf>
    <xf numFmtId="164" fontId="18" fillId="7" borderId="16" xfId="2" applyNumberFormat="1" applyFont="1" applyFill="1" applyBorder="1" applyAlignment="1" applyProtection="1">
      <alignment horizontal="center" vertical="center"/>
    </xf>
    <xf numFmtId="0" fontId="16" fillId="9" borderId="10" xfId="2" applyFont="1" applyFill="1" applyBorder="1" applyAlignment="1" applyProtection="1">
      <alignment horizontal="center" vertical="center"/>
    </xf>
    <xf numFmtId="0" fontId="17" fillId="2" borderId="18" xfId="2" applyFont="1" applyFill="1" applyBorder="1" applyAlignment="1" applyProtection="1">
      <alignment horizontal="center" vertical="center"/>
    </xf>
    <xf numFmtId="164" fontId="18" fillId="7" borderId="19" xfId="2" applyNumberFormat="1" applyFont="1" applyFill="1" applyBorder="1" applyAlignment="1" applyProtection="1">
      <alignment horizontal="center" vertical="center"/>
    </xf>
    <xf numFmtId="0" fontId="13" fillId="4" borderId="11" xfId="2" applyFont="1" applyFill="1" applyBorder="1" applyAlignment="1" applyProtection="1">
      <alignment horizontal="center" vertical="center"/>
    </xf>
    <xf numFmtId="0" fontId="5" fillId="8" borderId="13" xfId="0" applyFont="1" applyFill="1" applyBorder="1" applyAlignment="1" applyProtection="1">
      <alignment vertical="top" wrapText="1"/>
    </xf>
    <xf numFmtId="0" fontId="5" fillId="8" borderId="20" xfId="0" applyFont="1" applyFill="1" applyBorder="1" applyAlignment="1" applyProtection="1">
      <alignment vertical="top" wrapText="1"/>
    </xf>
    <xf numFmtId="0" fontId="1" fillId="10" borderId="5" xfId="0" applyFont="1" applyFill="1" applyBorder="1" applyAlignment="1" applyProtection="1">
      <alignment horizontal="center" vertical="center" wrapText="1"/>
    </xf>
    <xf numFmtId="0" fontId="1" fillId="10" borderId="6" xfId="0" applyFont="1" applyFill="1" applyBorder="1" applyAlignment="1" applyProtection="1">
      <alignment horizontal="center" vertical="center"/>
    </xf>
    <xf numFmtId="0" fontId="1" fillId="10" borderId="6" xfId="0" applyFont="1" applyFill="1" applyBorder="1" applyAlignment="1" applyProtection="1">
      <alignment horizontal="center" vertical="center" wrapText="1"/>
    </xf>
    <xf numFmtId="0" fontId="10" fillId="11" borderId="16" xfId="0" applyFont="1" applyFill="1" applyBorder="1" applyAlignment="1" applyProtection="1">
      <alignment horizontal="center" vertical="center" wrapText="1"/>
    </xf>
    <xf numFmtId="0" fontId="10" fillId="8" borderId="12" xfId="0" applyFont="1" applyFill="1" applyBorder="1" applyAlignment="1" applyProtection="1">
      <alignment horizontal="center" vertical="center" wrapText="1"/>
    </xf>
    <xf numFmtId="0" fontId="10" fillId="8" borderId="0" xfId="0" applyFont="1" applyFill="1" applyBorder="1" applyAlignment="1" applyProtection="1">
      <alignment horizontal="center" vertical="center" wrapText="1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left" vertic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</xf>
    <xf numFmtId="164" fontId="2" fillId="5" borderId="1" xfId="0" applyNumberFormat="1" applyFont="1" applyFill="1" applyBorder="1" applyAlignment="1" applyProtection="1">
      <alignment horizontal="center" vertical="center" wrapText="1"/>
    </xf>
    <xf numFmtId="0" fontId="19" fillId="8" borderId="12" xfId="0" applyFont="1" applyFill="1" applyBorder="1" applyAlignment="1" applyProtection="1">
      <alignment horizontal="center" vertical="center"/>
    </xf>
    <xf numFmtId="0" fontId="19" fillId="8" borderId="0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left" vertical="center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/>
    </xf>
    <xf numFmtId="0" fontId="2" fillId="5" borderId="22" xfId="0" applyFont="1" applyFill="1" applyBorder="1" applyAlignment="1" applyProtection="1">
      <alignment horizontal="center" vertical="center"/>
    </xf>
    <xf numFmtId="0" fontId="2" fillId="5" borderId="23" xfId="0" applyFont="1" applyFill="1" applyBorder="1" applyAlignment="1" applyProtection="1">
      <alignment horizontal="left" vertical="center"/>
    </xf>
    <xf numFmtId="0" fontId="2" fillId="5" borderId="23" xfId="0" applyFont="1" applyFill="1" applyBorder="1" applyAlignment="1" applyProtection="1">
      <alignment horizontal="center" vertical="center"/>
    </xf>
    <xf numFmtId="0" fontId="2" fillId="5" borderId="23" xfId="0" applyFont="1" applyFill="1" applyBorder="1" applyAlignment="1" applyProtection="1">
      <alignment horizontal="center" vertical="center" wrapText="1"/>
    </xf>
    <xf numFmtId="164" fontId="2" fillId="5" borderId="23" xfId="0" applyNumberFormat="1" applyFont="1" applyFill="1" applyBorder="1" applyAlignment="1" applyProtection="1">
      <alignment horizontal="center" vertical="center" wrapText="1"/>
    </xf>
    <xf numFmtId="0" fontId="5" fillId="8" borderId="12" xfId="0" applyFont="1" applyFill="1" applyBorder="1" applyAlignment="1" applyProtection="1">
      <alignment vertical="top" wrapText="1"/>
    </xf>
    <xf numFmtId="0" fontId="5" fillId="8" borderId="0" xfId="0" applyFont="1" applyFill="1" applyBorder="1" applyAlignment="1" applyProtection="1">
      <alignment vertical="top" wrapText="1"/>
    </xf>
    <xf numFmtId="0" fontId="2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left" vertical="center" wrapText="1"/>
    </xf>
    <xf numFmtId="0" fontId="2" fillId="3" borderId="9" xfId="0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center" vertical="center" wrapText="1"/>
    </xf>
    <xf numFmtId="164" fontId="2" fillId="3" borderId="9" xfId="0" applyNumberFormat="1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/>
    </xf>
    <xf numFmtId="0" fontId="19" fillId="8" borderId="11" xfId="0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left" vertical="center"/>
    </xf>
    <xf numFmtId="164" fontId="2" fillId="3" borderId="9" xfId="0" applyNumberFormat="1" applyFont="1" applyFill="1" applyBorder="1" applyAlignment="1" applyProtection="1">
      <alignment horizontal="center" vertical="center"/>
    </xf>
    <xf numFmtId="0" fontId="0" fillId="4" borderId="0" xfId="0" applyFill="1" applyProtection="1"/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164" fontId="2" fillId="3" borderId="9" xfId="0" applyNumberFormat="1" applyFont="1" applyFill="1" applyBorder="1" applyAlignment="1">
      <alignment horizontal="center" vertical="center"/>
    </xf>
    <xf numFmtId="0" fontId="13" fillId="8" borderId="12" xfId="2" applyFont="1" applyFill="1" applyBorder="1" applyAlignment="1" applyProtection="1">
      <alignment horizontal="center" vertical="center"/>
    </xf>
    <xf numFmtId="0" fontId="13" fillId="8" borderId="10" xfId="2" applyFont="1" applyFill="1" applyBorder="1" applyAlignment="1" applyProtection="1">
      <alignment horizontal="center" vertical="center"/>
    </xf>
    <xf numFmtId="0" fontId="13" fillId="8" borderId="20" xfId="2" applyFont="1" applyFill="1" applyBorder="1" applyAlignment="1" applyProtection="1">
      <alignment horizontal="center" vertical="center"/>
    </xf>
    <xf numFmtId="0" fontId="13" fillId="8" borderId="0" xfId="2" applyFont="1" applyFill="1" applyBorder="1" applyAlignment="1" applyProtection="1">
      <alignment horizontal="center" vertical="center"/>
    </xf>
    <xf numFmtId="0" fontId="13" fillId="8" borderId="11" xfId="2" applyFont="1" applyFill="1" applyBorder="1" applyAlignment="1" applyProtection="1">
      <alignment horizontal="center" vertical="center"/>
    </xf>
    <xf numFmtId="0" fontId="0" fillId="12" borderId="0" xfId="0" applyFill="1" applyProtection="1"/>
    <xf numFmtId="0" fontId="21" fillId="12" borderId="0" xfId="0" applyFont="1" applyFill="1" applyBorder="1" applyProtection="1"/>
    <xf numFmtId="10" fontId="21" fillId="12" borderId="0" xfId="0" applyNumberFormat="1" applyFont="1" applyFill="1" applyBorder="1" applyProtection="1"/>
    <xf numFmtId="0" fontId="21" fillId="12" borderId="0" xfId="0" applyFont="1" applyFill="1" applyProtection="1"/>
    <xf numFmtId="0" fontId="22" fillId="12" borderId="0" xfId="2" applyFont="1" applyFill="1" applyBorder="1" applyAlignment="1" applyProtection="1">
      <alignment horizontal="center" vertical="center"/>
    </xf>
    <xf numFmtId="0" fontId="24" fillId="12" borderId="0" xfId="0" applyFont="1" applyFill="1" applyBorder="1" applyAlignment="1" applyProtection="1">
      <alignment horizontal="center" vertical="center"/>
    </xf>
    <xf numFmtId="0" fontId="25" fillId="12" borderId="0" xfId="2" applyFont="1" applyFill="1" applyBorder="1" applyAlignment="1" applyProtection="1">
      <alignment horizontal="center" vertical="center" wrapText="1"/>
    </xf>
    <xf numFmtId="9" fontId="25" fillId="12" borderId="0" xfId="2" applyNumberFormat="1" applyFont="1" applyFill="1" applyBorder="1" applyAlignment="1" applyProtection="1">
      <alignment horizontal="center" vertical="center" wrapText="1"/>
    </xf>
    <xf numFmtId="9" fontId="23" fillId="12" borderId="0" xfId="0" applyNumberFormat="1" applyFont="1" applyFill="1" applyBorder="1" applyAlignment="1" applyProtection="1">
      <alignment horizontal="center"/>
    </xf>
    <xf numFmtId="0" fontId="25" fillId="12" borderId="0" xfId="2" applyFont="1" applyFill="1" applyBorder="1" applyAlignment="1" applyProtection="1">
      <alignment horizontal="center" vertical="center"/>
    </xf>
    <xf numFmtId="164" fontId="25" fillId="12" borderId="0" xfId="2" applyNumberFormat="1" applyFont="1" applyFill="1" applyBorder="1" applyAlignment="1" applyProtection="1">
      <alignment horizontal="center" vertical="center"/>
    </xf>
    <xf numFmtId="0" fontId="26" fillId="12" borderId="0" xfId="0" applyFont="1" applyFill="1" applyBorder="1" applyAlignment="1" applyProtection="1">
      <alignment vertical="center"/>
    </xf>
    <xf numFmtId="0" fontId="27" fillId="12" borderId="0" xfId="0" applyFont="1" applyFill="1" applyBorder="1" applyAlignment="1" applyProtection="1">
      <alignment vertical="top" wrapText="1"/>
    </xf>
    <xf numFmtId="0" fontId="28" fillId="12" borderId="0" xfId="0" applyFont="1" applyFill="1" applyBorder="1" applyAlignment="1" applyProtection="1">
      <alignment horizontal="center" vertical="center" wrapText="1"/>
    </xf>
    <xf numFmtId="0" fontId="29" fillId="12" borderId="0" xfId="0" applyFont="1" applyFill="1" applyBorder="1" applyAlignment="1" applyProtection="1">
      <alignment horizontal="center" vertical="center" wrapText="1"/>
    </xf>
    <xf numFmtId="0" fontId="21" fillId="12" borderId="0" xfId="0" applyFont="1" applyFill="1" applyBorder="1" applyAlignment="1" applyProtection="1">
      <alignment horizontal="center" vertical="center" wrapText="1"/>
    </xf>
    <xf numFmtId="165" fontId="23" fillId="12" borderId="0" xfId="0" applyNumberFormat="1" applyFont="1" applyFill="1" applyBorder="1" applyAlignment="1" applyProtection="1">
      <alignment horizontal="center" vertical="center"/>
    </xf>
    <xf numFmtId="0" fontId="23" fillId="12" borderId="0" xfId="0" applyFont="1" applyFill="1" applyBorder="1" applyAlignment="1" applyProtection="1">
      <alignment horizontal="center" vertical="center"/>
    </xf>
    <xf numFmtId="0" fontId="27" fillId="12" borderId="0" xfId="0" applyFont="1" applyFill="1" applyBorder="1" applyAlignment="1" applyProtection="1">
      <alignment horizontal="left" vertical="top" wrapText="1"/>
    </xf>
    <xf numFmtId="0" fontId="21" fillId="12" borderId="0" xfId="0" applyFont="1" applyFill="1" applyBorder="1" applyAlignment="1" applyProtection="1">
      <alignment vertical="center"/>
    </xf>
    <xf numFmtId="0" fontId="26" fillId="12" borderId="0" xfId="0" applyFont="1" applyFill="1" applyBorder="1" applyAlignment="1" applyProtection="1">
      <alignment horizontal="left" vertical="center"/>
    </xf>
    <xf numFmtId="0" fontId="23" fillId="12" borderId="0" xfId="0" applyFont="1" applyFill="1" applyBorder="1" applyAlignment="1" applyProtection="1">
      <alignment horizontal="center" vertical="center" wrapText="1"/>
    </xf>
    <xf numFmtId="0" fontId="21" fillId="12" borderId="0" xfId="0" applyFont="1" applyFill="1" applyBorder="1" applyAlignment="1" applyProtection="1">
      <alignment horizontal="center" vertical="center"/>
    </xf>
    <xf numFmtId="0" fontId="15" fillId="9" borderId="2" xfId="2" applyFont="1" applyFill="1" applyBorder="1" applyAlignment="1" applyProtection="1">
      <alignment horizontal="center" vertical="center" wrapText="1"/>
    </xf>
    <xf numFmtId="0" fontId="15" fillId="9" borderId="3" xfId="2" applyFont="1" applyFill="1" applyBorder="1" applyAlignment="1" applyProtection="1">
      <alignment horizontal="center" vertical="center" wrapText="1"/>
    </xf>
    <xf numFmtId="0" fontId="20" fillId="8" borderId="0" xfId="2" applyFont="1" applyFill="1" applyBorder="1" applyAlignment="1" applyProtection="1">
      <alignment horizontal="center" vertical="center" wrapText="1"/>
    </xf>
    <xf numFmtId="0" fontId="20" fillId="8" borderId="0" xfId="2" applyFont="1" applyFill="1" applyBorder="1" applyAlignment="1" applyProtection="1">
      <alignment horizontal="center" vertical="center"/>
    </xf>
    <xf numFmtId="0" fontId="23" fillId="12" borderId="0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top" wrapText="1"/>
    </xf>
    <xf numFmtId="0" fontId="5" fillId="2" borderId="3" xfId="0" applyFont="1" applyFill="1" applyBorder="1" applyAlignment="1" applyProtection="1">
      <alignment horizontal="left" vertical="top" wrapText="1"/>
    </xf>
    <xf numFmtId="0" fontId="5" fillId="2" borderId="4" xfId="0" applyFont="1" applyFill="1" applyBorder="1" applyAlignment="1" applyProtection="1">
      <alignment horizontal="left" vertical="top" wrapText="1"/>
    </xf>
    <xf numFmtId="0" fontId="7" fillId="6" borderId="2" xfId="0" applyFont="1" applyFill="1" applyBorder="1" applyAlignment="1" applyProtection="1">
      <alignment horizontal="left" vertical="center"/>
    </xf>
    <xf numFmtId="0" fontId="7" fillId="6" borderId="3" xfId="0" applyFont="1" applyFill="1" applyBorder="1" applyAlignment="1" applyProtection="1">
      <alignment horizontal="left" vertical="center"/>
    </xf>
    <xf numFmtId="0" fontId="7" fillId="6" borderId="4" xfId="0" applyFont="1" applyFill="1" applyBorder="1" applyAlignment="1" applyProtection="1">
      <alignment horizontal="left" vertical="center"/>
    </xf>
    <xf numFmtId="0" fontId="2" fillId="5" borderId="27" xfId="0" applyFont="1" applyFill="1" applyBorder="1" applyAlignment="1" applyProtection="1">
      <alignment horizontal="center" vertical="center"/>
    </xf>
    <xf numFmtId="0" fontId="2" fillId="5" borderId="28" xfId="0" applyFont="1" applyFill="1" applyBorder="1" applyAlignment="1" applyProtection="1">
      <alignment horizontal="center" vertical="center"/>
    </xf>
    <xf numFmtId="0" fontId="1" fillId="10" borderId="15" xfId="0" applyFont="1" applyFill="1" applyBorder="1" applyAlignment="1" applyProtection="1">
      <alignment horizontal="center" vertical="center" wrapText="1"/>
    </xf>
    <xf numFmtId="0" fontId="1" fillId="10" borderId="25" xfId="0" applyFont="1" applyFill="1" applyBorder="1" applyAlignment="1" applyProtection="1">
      <alignment horizontal="center" vertical="center" wrapText="1"/>
    </xf>
    <xf numFmtId="0" fontId="2" fillId="5" borderId="14" xfId="0" applyFont="1" applyFill="1" applyBorder="1" applyAlignment="1" applyProtection="1">
      <alignment horizontal="center" vertical="center"/>
    </xf>
    <xf numFmtId="0" fontId="2" fillId="5" borderId="26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28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center" vertical="center"/>
    </xf>
    <xf numFmtId="0" fontId="8" fillId="5" borderId="25" xfId="0" applyFont="1" applyFill="1" applyBorder="1" applyAlignment="1" applyProtection="1">
      <alignment horizontal="center" vertical="center"/>
    </xf>
    <xf numFmtId="0" fontId="14" fillId="9" borderId="2" xfId="2" applyFont="1" applyFill="1" applyBorder="1" applyAlignment="1" applyProtection="1">
      <alignment horizontal="center" vertical="center" wrapText="1"/>
    </xf>
    <xf numFmtId="0" fontId="14" fillId="9" borderId="4" xfId="2" applyFont="1" applyFill="1" applyBorder="1" applyAlignment="1" applyProtection="1">
      <alignment horizontal="center" vertical="center" wrapText="1"/>
    </xf>
    <xf numFmtId="0" fontId="14" fillId="7" borderId="29" xfId="2" applyFont="1" applyFill="1" applyBorder="1" applyAlignment="1" applyProtection="1">
      <alignment horizontal="center" vertical="center"/>
    </xf>
    <xf numFmtId="0" fontId="14" fillId="7" borderId="25" xfId="2" applyFont="1" applyFill="1" applyBorder="1" applyAlignment="1" applyProtection="1">
      <alignment horizontal="center" vertical="center"/>
    </xf>
    <xf numFmtId="0" fontId="14" fillId="7" borderId="30" xfId="2" applyFont="1" applyFill="1" applyBorder="1" applyAlignment="1" applyProtection="1">
      <alignment horizontal="center" vertical="center"/>
    </xf>
    <xf numFmtId="0" fontId="14" fillId="7" borderId="28" xfId="2" applyFont="1" applyFill="1" applyBorder="1" applyAlignment="1" applyProtection="1">
      <alignment horizontal="center" vertical="center"/>
    </xf>
    <xf numFmtId="0" fontId="2" fillId="5" borderId="15" xfId="0" applyFont="1" applyFill="1" applyBorder="1" applyAlignment="1" applyProtection="1">
      <alignment horizontal="center" vertical="center"/>
    </xf>
    <xf numFmtId="0" fontId="2" fillId="5" borderId="25" xfId="0" applyFont="1" applyFill="1" applyBorder="1" applyAlignment="1" applyProtection="1">
      <alignment horizontal="center" vertical="center"/>
    </xf>
    <xf numFmtId="0" fontId="2" fillId="3" borderId="14" xfId="0" applyFont="1" applyFill="1" applyBorder="1" applyAlignment="1" applyProtection="1">
      <alignment horizontal="center" vertical="center"/>
    </xf>
    <xf numFmtId="0" fontId="2" fillId="3" borderId="26" xfId="0" applyFont="1" applyFill="1" applyBorder="1" applyAlignment="1" applyProtection="1">
      <alignment horizontal="center" vertical="center"/>
    </xf>
  </cellXfs>
  <cellStyles count="3">
    <cellStyle name="Comma 2" xfId="1"/>
    <cellStyle name="Heading 1" xfId="2" builtinId="16"/>
    <cellStyle name="Normal" xfId="0" builtinId="0"/>
  </cellStyles>
  <dxfs count="14"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patternFill patternType="none">
          <bgColor auto="1"/>
        </pattern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  <dxf>
      <font>
        <color rgb="FFFF0000"/>
      </font>
      <fill>
        <patternFill>
          <bgColor theme="6" tint="0.79998168889431442"/>
        </patternFill>
      </fill>
    </dxf>
    <dxf>
      <font>
        <color rgb="FFFF0000"/>
      </font>
      <fill>
        <patternFill>
          <bgColor theme="6" tint="0.79998168889431442"/>
        </pattern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patternFill patternType="none">
          <bgColor auto="1"/>
        </pattern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  <dxf>
      <fill>
        <gradientFill>
          <stop position="0">
            <color theme="0"/>
          </stop>
          <stop position="1">
            <color rgb="FF00B050"/>
          </stop>
        </gradientFill>
      </fill>
    </dxf>
  </dxfs>
  <tableStyles count="0" defaultTableStyle="TableStyleMedium9" defaultPivotStyle="PivotStyleLight16"/>
  <colors>
    <mruColors>
      <color rgb="FF00B400"/>
      <color rgb="FF006600"/>
      <color rgb="FFFFFF99"/>
      <color rgb="FFB4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gi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wmf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wmf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0</xdr:row>
      <xdr:rowOff>9525</xdr:rowOff>
    </xdr:from>
    <xdr:to>
      <xdr:col>10</xdr:col>
      <xdr:colOff>19050</xdr:colOff>
      <xdr:row>0</xdr:row>
      <xdr:rowOff>1076550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2" y="9525"/>
          <a:ext cx="1600198" cy="1067025"/>
        </a:xfrm>
        <a:prstGeom prst="rect">
          <a:avLst/>
        </a:prstGeom>
      </xdr:spPr>
    </xdr:pic>
    <xdr:clientData/>
  </xdr:twoCellAnchor>
  <xdr:oneCellAnchor>
    <xdr:from>
      <xdr:col>1</xdr:col>
      <xdr:colOff>838200</xdr:colOff>
      <xdr:row>1</xdr:row>
      <xdr:rowOff>47626</xdr:rowOff>
    </xdr:from>
    <xdr:ext cx="1790700" cy="4381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143001"/>
          <a:ext cx="1790700" cy="438150"/>
        </a:xfrm>
        <a:prstGeom prst="rect">
          <a:avLst/>
        </a:prstGeom>
      </xdr:spPr>
    </xdr:pic>
    <xdr:clientData/>
  </xdr:oneCellAnchor>
  <xdr:twoCellAnchor editAs="oneCell">
    <xdr:from>
      <xdr:col>1</xdr:col>
      <xdr:colOff>2561851</xdr:colOff>
      <xdr:row>2</xdr:row>
      <xdr:rowOff>48000</xdr:rowOff>
    </xdr:from>
    <xdr:to>
      <xdr:col>1</xdr:col>
      <xdr:colOff>2868500</xdr:colOff>
      <xdr:row>2</xdr:row>
      <xdr:rowOff>247649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44076" y="1861400"/>
          <a:ext cx="199649" cy="306649"/>
        </a:xfrm>
        <a:prstGeom prst="rect">
          <a:avLst/>
        </a:prstGeom>
      </xdr:spPr>
    </xdr:pic>
    <xdr:clientData/>
  </xdr:twoCellAnchor>
  <xdr:twoCellAnchor editAs="oneCell">
    <xdr:from>
      <xdr:col>1</xdr:col>
      <xdr:colOff>2561851</xdr:colOff>
      <xdr:row>3</xdr:row>
      <xdr:rowOff>48000</xdr:rowOff>
    </xdr:from>
    <xdr:to>
      <xdr:col>1</xdr:col>
      <xdr:colOff>2868500</xdr:colOff>
      <xdr:row>3</xdr:row>
      <xdr:rowOff>247649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44076" y="2137625"/>
          <a:ext cx="199649" cy="306649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6</xdr:row>
      <xdr:rowOff>161925</xdr:rowOff>
    </xdr:from>
    <xdr:to>
      <xdr:col>16</xdr:col>
      <xdr:colOff>485775</xdr:colOff>
      <xdr:row>16</xdr:row>
      <xdr:rowOff>200025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3181350"/>
          <a:ext cx="1504950" cy="236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419833</xdr:colOff>
      <xdr:row>7</xdr:row>
      <xdr:rowOff>34307</xdr:rowOff>
    </xdr:from>
    <xdr:to>
      <xdr:col>13</xdr:col>
      <xdr:colOff>541716</xdr:colOff>
      <xdr:row>16</xdr:row>
      <xdr:rowOff>85836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B"/>
            </a:clrFrom>
            <a:clrTo>
              <a:srgbClr val="FF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30085">
          <a:off x="11545033" y="3482357"/>
          <a:ext cx="779108" cy="1994629"/>
        </a:xfrm>
        <a:prstGeom prst="rect">
          <a:avLst/>
        </a:prstGeom>
      </xdr:spPr>
    </xdr:pic>
    <xdr:clientData/>
  </xdr:twoCellAnchor>
  <xdr:oneCellAnchor>
    <xdr:from>
      <xdr:col>11</xdr:col>
      <xdr:colOff>409575</xdr:colOff>
      <xdr:row>5</xdr:row>
      <xdr:rowOff>142875</xdr:rowOff>
    </xdr:from>
    <xdr:ext cx="1371600" cy="369701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2867025"/>
          <a:ext cx="1371600" cy="369701"/>
        </a:xfrm>
        <a:prstGeom prst="rect">
          <a:avLst/>
        </a:prstGeom>
      </xdr:spPr>
    </xdr:pic>
    <xdr:clientData/>
  </xdr:oneCellAnchor>
  <xdr:twoCellAnchor editAs="oneCell">
    <xdr:from>
      <xdr:col>11</xdr:col>
      <xdr:colOff>355930</xdr:colOff>
      <xdr:row>22</xdr:row>
      <xdr:rowOff>20347</xdr:rowOff>
    </xdr:from>
    <xdr:to>
      <xdr:col>12</xdr:col>
      <xdr:colOff>442490</xdr:colOff>
      <xdr:row>23</xdr:row>
      <xdr:rowOff>455742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B"/>
            </a:clrFrom>
            <a:clrTo>
              <a:srgbClr val="FF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57921">
          <a:off x="10787600" y="7019427"/>
          <a:ext cx="816395" cy="743785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228601</xdr:colOff>
      <xdr:row>16</xdr:row>
      <xdr:rowOff>200025</xdr:rowOff>
    </xdr:from>
    <xdr:to>
      <xdr:col>17</xdr:col>
      <xdr:colOff>171450</xdr:colOff>
      <xdr:row>21</xdr:row>
      <xdr:rowOff>133350</xdr:rowOff>
    </xdr:to>
    <xdr:pic>
      <xdr:nvPicPr>
        <xdr:cNvPr id="19" name="Imagem 5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353801" y="5591175"/>
          <a:ext cx="3228974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21</xdr:row>
      <xdr:rowOff>161925</xdr:rowOff>
    </xdr:from>
    <xdr:to>
      <xdr:col>16</xdr:col>
      <xdr:colOff>619125</xdr:colOff>
      <xdr:row>23</xdr:row>
      <xdr:rowOff>47625</xdr:rowOff>
    </xdr:to>
    <xdr:pic>
      <xdr:nvPicPr>
        <xdr:cNvPr id="27" name="Picture 26"/>
        <xdr:cNvPicPr/>
      </xdr:nvPicPr>
      <xdr:blipFill>
        <a:blip xmlns:r="http://schemas.openxmlformats.org/officeDocument/2006/relationships" r:embed="rId7" cstate="print"/>
        <a:srcRect l="31589" t="32224" r="29002" b="25364"/>
        <a:stretch>
          <a:fillRect/>
        </a:stretch>
      </xdr:blipFill>
      <xdr:spPr bwMode="auto">
        <a:xfrm>
          <a:off x="13201650" y="679132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590549</xdr:colOff>
      <xdr:row>23</xdr:row>
      <xdr:rowOff>9525</xdr:rowOff>
    </xdr:from>
    <xdr:to>
      <xdr:col>15</xdr:col>
      <xdr:colOff>421004</xdr:colOff>
      <xdr:row>23</xdr:row>
      <xdr:rowOff>571500</xdr:rowOff>
    </xdr:to>
    <xdr:pic>
      <xdr:nvPicPr>
        <xdr:cNvPr id="28" name="Picture 27"/>
        <xdr:cNvPicPr/>
      </xdr:nvPicPr>
      <xdr:blipFill>
        <a:blip xmlns:r="http://schemas.openxmlformats.org/officeDocument/2006/relationships" r:embed="rId8" cstate="print"/>
        <a:srcRect l="20943" t="20166" r="21184" b="16424"/>
        <a:stretch>
          <a:fillRect/>
        </a:stretch>
      </xdr:blipFill>
      <xdr:spPr bwMode="auto">
        <a:xfrm>
          <a:off x="12372974" y="7400925"/>
          <a:ext cx="114490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516256</xdr:colOff>
      <xdr:row>22</xdr:row>
      <xdr:rowOff>426720</xdr:rowOff>
    </xdr:from>
    <xdr:to>
      <xdr:col>17</xdr:col>
      <xdr:colOff>200026</xdr:colOff>
      <xdr:row>23</xdr:row>
      <xdr:rowOff>561975</xdr:rowOff>
    </xdr:to>
    <xdr:pic>
      <xdr:nvPicPr>
        <xdr:cNvPr id="29" name="Picture 28"/>
        <xdr:cNvPicPr/>
      </xdr:nvPicPr>
      <xdr:blipFill>
        <a:blip xmlns:r="http://schemas.openxmlformats.org/officeDocument/2006/relationships" r:embed="rId9" cstate="print"/>
        <a:srcRect l="59091" t="29381" r="16336" b="43471"/>
        <a:stretch>
          <a:fillRect/>
        </a:stretch>
      </xdr:blipFill>
      <xdr:spPr bwMode="auto">
        <a:xfrm>
          <a:off x="13613131" y="7389495"/>
          <a:ext cx="9982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21</xdr:row>
      <xdr:rowOff>228600</xdr:rowOff>
    </xdr:from>
    <xdr:to>
      <xdr:col>15</xdr:col>
      <xdr:colOff>0</xdr:colOff>
      <xdr:row>23</xdr:row>
      <xdr:rowOff>47625</xdr:rowOff>
    </xdr:to>
    <xdr:pic>
      <xdr:nvPicPr>
        <xdr:cNvPr id="30" name="Picture 29"/>
        <xdr:cNvPicPr/>
      </xdr:nvPicPr>
      <xdr:blipFill>
        <a:blip xmlns:r="http://schemas.openxmlformats.org/officeDocument/2006/relationships" r:embed="rId10" cstate="print"/>
        <a:srcRect l="24414" t="23947" r="21798" b="22105"/>
        <a:stretch>
          <a:fillRect/>
        </a:stretch>
      </xdr:blipFill>
      <xdr:spPr bwMode="auto">
        <a:xfrm>
          <a:off x="11915775" y="6858000"/>
          <a:ext cx="1181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571500</xdr:colOff>
      <xdr:row>25</xdr:row>
      <xdr:rowOff>76200</xdr:rowOff>
    </xdr:from>
    <xdr:ext cx="1371600" cy="369701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5" y="8505825"/>
          <a:ext cx="1371600" cy="369701"/>
        </a:xfrm>
        <a:prstGeom prst="rect">
          <a:avLst/>
        </a:prstGeom>
      </xdr:spPr>
    </xdr:pic>
    <xdr:clientData/>
  </xdr:oneCellAnchor>
  <xdr:twoCellAnchor editAs="oneCell">
    <xdr:from>
      <xdr:col>14</xdr:col>
      <xdr:colOff>304800</xdr:colOff>
      <xdr:row>25</xdr:row>
      <xdr:rowOff>240162</xdr:rowOff>
    </xdr:from>
    <xdr:to>
      <xdr:col>15</xdr:col>
      <xdr:colOff>568956</xdr:colOff>
      <xdr:row>28</xdr:row>
      <xdr:rowOff>190500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8669787"/>
          <a:ext cx="921381" cy="864738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133399</xdr:colOff>
      <xdr:row>24</xdr:row>
      <xdr:rowOff>276225</xdr:rowOff>
    </xdr:from>
    <xdr:to>
      <xdr:col>18</xdr:col>
      <xdr:colOff>438987</xdr:colOff>
      <xdr:row>29</xdr:row>
      <xdr:rowOff>161925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99" y="8401050"/>
          <a:ext cx="1620038" cy="130492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476249</xdr:colOff>
      <xdr:row>29</xdr:row>
      <xdr:rowOff>38100</xdr:rowOff>
    </xdr:from>
    <xdr:to>
      <xdr:col>17</xdr:col>
      <xdr:colOff>209550</xdr:colOff>
      <xdr:row>34</xdr:row>
      <xdr:rowOff>9525</xdr:rowOff>
    </xdr:to>
    <xdr:pic>
      <xdr:nvPicPr>
        <xdr:cNvPr id="34" name="Imagem 5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601449" y="9629775"/>
          <a:ext cx="3019426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200025</xdr:colOff>
      <xdr:row>15</xdr:row>
      <xdr:rowOff>38100</xdr:rowOff>
    </xdr:from>
    <xdr:to>
      <xdr:col>12</xdr:col>
      <xdr:colOff>542925</xdr:colOff>
      <xdr:row>16</xdr:row>
      <xdr:rowOff>47625</xdr:rowOff>
    </xdr:to>
    <xdr:pic>
      <xdr:nvPicPr>
        <xdr:cNvPr id="40" name="Picture 39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095875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26</xdr:row>
      <xdr:rowOff>409575</xdr:rowOff>
    </xdr:from>
    <xdr:to>
      <xdr:col>13</xdr:col>
      <xdr:colOff>180975</xdr:colOff>
      <xdr:row>28</xdr:row>
      <xdr:rowOff>133350</xdr:rowOff>
    </xdr:to>
    <xdr:pic>
      <xdr:nvPicPr>
        <xdr:cNvPr id="41" name="Picture 40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9163050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0</xdr:row>
      <xdr:rowOff>57150</xdr:rowOff>
    </xdr:from>
    <xdr:to>
      <xdr:col>14</xdr:col>
      <xdr:colOff>333375</xdr:colOff>
      <xdr:row>3</xdr:row>
      <xdr:rowOff>254417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0275" y="57150"/>
          <a:ext cx="2952750" cy="2340392"/>
        </a:xfrm>
        <a:prstGeom prst="rect">
          <a:avLst/>
        </a:prstGeom>
      </xdr:spPr>
    </xdr:pic>
    <xdr:clientData/>
  </xdr:twoCellAnchor>
  <xdr:oneCellAnchor>
    <xdr:from>
      <xdr:col>12</xdr:col>
      <xdr:colOff>323850</xdr:colOff>
      <xdr:row>0</xdr:row>
      <xdr:rowOff>428625</xdr:rowOff>
    </xdr:from>
    <xdr:ext cx="1218860" cy="828047"/>
    <xdr:sp macro="" textlink="">
      <xdr:nvSpPr>
        <xdr:cNvPr id="5" name="TextBox 4"/>
        <xdr:cNvSpPr txBox="1"/>
      </xdr:nvSpPr>
      <xdr:spPr>
        <a:xfrm>
          <a:off x="11449050" y="428625"/>
          <a:ext cx="1218860" cy="828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000" b="1">
              <a:solidFill>
                <a:schemeClr val="tx1">
                  <a:lumMod val="85000"/>
                  <a:lumOff val="15000"/>
                </a:schemeClr>
              </a:solidFill>
            </a:rPr>
            <a:t>OLIVETEL SA</a:t>
          </a:r>
        </a:p>
        <a:p>
          <a:endParaRPr lang="en-GB" sz="500">
            <a:solidFill>
              <a:schemeClr val="tx1">
                <a:lumMod val="85000"/>
                <a:lumOff val="15000"/>
              </a:schemeClr>
            </a:solidFill>
          </a:endParaRP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comercial@olivetel.pt</a:t>
          </a: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Tel. +351 219229840</a:t>
          </a:r>
        </a:p>
        <a:p>
          <a:endParaRPr lang="en-GB" sz="3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www.olivetel.com</a:t>
          </a:r>
        </a:p>
      </xdr:txBody>
    </xdr:sp>
    <xdr:clientData/>
  </xdr:oneCellAnchor>
  <xdr:oneCellAnchor>
    <xdr:from>
      <xdr:col>15</xdr:col>
      <xdr:colOff>38099</xdr:colOff>
      <xdr:row>0</xdr:row>
      <xdr:rowOff>438150</xdr:rowOff>
    </xdr:from>
    <xdr:ext cx="2028826" cy="942976"/>
    <xdr:sp macro="" textlink="">
      <xdr:nvSpPr>
        <xdr:cNvPr id="6" name="TextBox 5"/>
        <xdr:cNvSpPr txBox="1"/>
      </xdr:nvSpPr>
      <xdr:spPr>
        <a:xfrm>
          <a:off x="13134974" y="438150"/>
          <a:ext cx="2028826" cy="942976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 editAs="oneCell">
    <xdr:from>
      <xdr:col>15</xdr:col>
      <xdr:colOff>247650</xdr:colOff>
      <xdr:row>0</xdr:row>
      <xdr:rowOff>545043</xdr:rowOff>
    </xdr:from>
    <xdr:to>
      <xdr:col>15</xdr:col>
      <xdr:colOff>599087</xdr:colOff>
      <xdr:row>0</xdr:row>
      <xdr:rowOff>1042459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545043"/>
          <a:ext cx="351437" cy="497416"/>
        </a:xfrm>
        <a:prstGeom prst="rect">
          <a:avLst/>
        </a:prstGeom>
      </xdr:spPr>
    </xdr:pic>
    <xdr:clientData/>
  </xdr:twoCellAnchor>
  <xdr:twoCellAnchor editAs="oneCell">
    <xdr:from>
      <xdr:col>16</xdr:col>
      <xdr:colOff>149239</xdr:colOff>
      <xdr:row>0</xdr:row>
      <xdr:rowOff>547158</xdr:rowOff>
    </xdr:from>
    <xdr:to>
      <xdr:col>16</xdr:col>
      <xdr:colOff>506446</xdr:colOff>
      <xdr:row>0</xdr:row>
      <xdr:rowOff>981075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3339" y="547158"/>
          <a:ext cx="357207" cy="433917"/>
        </a:xfrm>
        <a:prstGeom prst="rect">
          <a:avLst/>
        </a:prstGeom>
      </xdr:spPr>
    </xdr:pic>
    <xdr:clientData/>
  </xdr:twoCellAnchor>
  <xdr:twoCellAnchor editAs="oneCell">
    <xdr:from>
      <xdr:col>17</xdr:col>
      <xdr:colOff>46030</xdr:colOff>
      <xdr:row>0</xdr:row>
      <xdr:rowOff>504825</xdr:rowOff>
    </xdr:from>
    <xdr:to>
      <xdr:col>17</xdr:col>
      <xdr:colOff>513119</xdr:colOff>
      <xdr:row>0</xdr:row>
      <xdr:rowOff>1023407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355" y="504825"/>
          <a:ext cx="467089" cy="518582"/>
        </a:xfrm>
        <a:prstGeom prst="rect">
          <a:avLst/>
        </a:prstGeom>
      </xdr:spPr>
    </xdr:pic>
    <xdr:clientData/>
  </xdr:twoCellAnchor>
  <xdr:oneCellAnchor>
    <xdr:from>
      <xdr:col>15</xdr:col>
      <xdr:colOff>152400</xdr:colOff>
      <xdr:row>0</xdr:row>
      <xdr:rowOff>1047750</xdr:rowOff>
    </xdr:from>
    <xdr:ext cx="1377813" cy="248851"/>
    <xdr:sp macro="" textlink="">
      <xdr:nvSpPr>
        <xdr:cNvPr id="7" name="TextBox 6"/>
        <xdr:cNvSpPr txBox="1"/>
      </xdr:nvSpPr>
      <xdr:spPr>
        <a:xfrm>
          <a:off x="13249275" y="1047750"/>
          <a:ext cx="137781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000" i="1"/>
            <a:t>Certified Manufacturer</a:t>
          </a:r>
        </a:p>
      </xdr:txBody>
    </xdr:sp>
    <xdr:clientData/>
  </xdr:oneCellAnchor>
  <xdr:oneCellAnchor>
    <xdr:from>
      <xdr:col>12</xdr:col>
      <xdr:colOff>504825</xdr:colOff>
      <xdr:row>1</xdr:row>
      <xdr:rowOff>257176</xdr:rowOff>
    </xdr:from>
    <xdr:ext cx="962025" cy="895942"/>
    <xdr:pic>
      <xdr:nvPicPr>
        <xdr:cNvPr id="42" name="Picture 41" descr="Logo_Transp_com sombra.gif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630025" y="1352551"/>
          <a:ext cx="962025" cy="895942"/>
        </a:xfrm>
        <a:prstGeom prst="rect">
          <a:avLst/>
        </a:prstGeom>
      </xdr:spPr>
    </xdr:pic>
    <xdr:clientData/>
  </xdr:oneCellAnchor>
  <xdr:twoCellAnchor editAs="oneCell">
    <xdr:from>
      <xdr:col>1</xdr:col>
      <xdr:colOff>2561851</xdr:colOff>
      <xdr:row>2</xdr:row>
      <xdr:rowOff>48000</xdr:rowOff>
    </xdr:from>
    <xdr:to>
      <xdr:col>1</xdr:col>
      <xdr:colOff>2868500</xdr:colOff>
      <xdr:row>2</xdr:row>
      <xdr:rowOff>247649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44076" y="1861400"/>
          <a:ext cx="199649" cy="306649"/>
        </a:xfrm>
        <a:prstGeom prst="rect">
          <a:avLst/>
        </a:prstGeom>
      </xdr:spPr>
    </xdr:pic>
    <xdr:clientData/>
  </xdr:twoCellAnchor>
  <xdr:twoCellAnchor editAs="oneCell">
    <xdr:from>
      <xdr:col>1</xdr:col>
      <xdr:colOff>2561851</xdr:colOff>
      <xdr:row>3</xdr:row>
      <xdr:rowOff>48000</xdr:rowOff>
    </xdr:from>
    <xdr:to>
      <xdr:col>1</xdr:col>
      <xdr:colOff>2868500</xdr:colOff>
      <xdr:row>3</xdr:row>
      <xdr:rowOff>247649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44076" y="2137625"/>
          <a:ext cx="199649" cy="306649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6</xdr:row>
      <xdr:rowOff>161925</xdr:rowOff>
    </xdr:from>
    <xdr:to>
      <xdr:col>16</xdr:col>
      <xdr:colOff>485775</xdr:colOff>
      <xdr:row>16</xdr:row>
      <xdr:rowOff>200025</xdr:rowOff>
    </xdr:to>
    <xdr:pic>
      <xdr:nvPicPr>
        <xdr:cNvPr id="52" name="Picture 51"/>
        <xdr:cNvPicPr/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3181350"/>
          <a:ext cx="1504950" cy="236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419833</xdr:colOff>
      <xdr:row>7</xdr:row>
      <xdr:rowOff>34307</xdr:rowOff>
    </xdr:from>
    <xdr:to>
      <xdr:col>13</xdr:col>
      <xdr:colOff>541716</xdr:colOff>
      <xdr:row>16</xdr:row>
      <xdr:rowOff>85836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B"/>
            </a:clrFrom>
            <a:clrTo>
              <a:srgbClr val="FF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30085">
          <a:off x="11545033" y="3482357"/>
          <a:ext cx="779108" cy="1994629"/>
        </a:xfrm>
        <a:prstGeom prst="rect">
          <a:avLst/>
        </a:prstGeom>
      </xdr:spPr>
    </xdr:pic>
    <xdr:clientData/>
  </xdr:twoCellAnchor>
  <xdr:oneCellAnchor>
    <xdr:from>
      <xdr:col>11</xdr:col>
      <xdr:colOff>409575</xdr:colOff>
      <xdr:row>5</xdr:row>
      <xdr:rowOff>142875</xdr:rowOff>
    </xdr:from>
    <xdr:ext cx="1371600" cy="369701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2867025"/>
          <a:ext cx="1371600" cy="369701"/>
        </a:xfrm>
        <a:prstGeom prst="rect">
          <a:avLst/>
        </a:prstGeom>
      </xdr:spPr>
    </xdr:pic>
    <xdr:clientData/>
  </xdr:oneCellAnchor>
  <xdr:twoCellAnchor editAs="oneCell">
    <xdr:from>
      <xdr:col>11</xdr:col>
      <xdr:colOff>355930</xdr:colOff>
      <xdr:row>22</xdr:row>
      <xdr:rowOff>20347</xdr:rowOff>
    </xdr:from>
    <xdr:to>
      <xdr:col>12</xdr:col>
      <xdr:colOff>442490</xdr:colOff>
      <xdr:row>23</xdr:row>
      <xdr:rowOff>455742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B"/>
            </a:clrFrom>
            <a:clrTo>
              <a:srgbClr val="FF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57921">
          <a:off x="10787600" y="7019427"/>
          <a:ext cx="816395" cy="743785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228601</xdr:colOff>
      <xdr:row>16</xdr:row>
      <xdr:rowOff>200025</xdr:rowOff>
    </xdr:from>
    <xdr:to>
      <xdr:col>17</xdr:col>
      <xdr:colOff>171450</xdr:colOff>
      <xdr:row>21</xdr:row>
      <xdr:rowOff>133350</xdr:rowOff>
    </xdr:to>
    <xdr:pic>
      <xdr:nvPicPr>
        <xdr:cNvPr id="56" name="Imagem 5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353801" y="5591175"/>
          <a:ext cx="3228974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21</xdr:row>
      <xdr:rowOff>161925</xdr:rowOff>
    </xdr:from>
    <xdr:to>
      <xdr:col>16</xdr:col>
      <xdr:colOff>619125</xdr:colOff>
      <xdr:row>23</xdr:row>
      <xdr:rowOff>47625</xdr:rowOff>
    </xdr:to>
    <xdr:pic>
      <xdr:nvPicPr>
        <xdr:cNvPr id="57" name="Picture 56"/>
        <xdr:cNvPicPr/>
      </xdr:nvPicPr>
      <xdr:blipFill>
        <a:blip xmlns:r="http://schemas.openxmlformats.org/officeDocument/2006/relationships" r:embed="rId7" cstate="print"/>
        <a:srcRect l="31589" t="32224" r="29002" b="25364"/>
        <a:stretch>
          <a:fillRect/>
        </a:stretch>
      </xdr:blipFill>
      <xdr:spPr bwMode="auto">
        <a:xfrm>
          <a:off x="13201650" y="679132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590549</xdr:colOff>
      <xdr:row>23</xdr:row>
      <xdr:rowOff>9525</xdr:rowOff>
    </xdr:from>
    <xdr:to>
      <xdr:col>15</xdr:col>
      <xdr:colOff>421004</xdr:colOff>
      <xdr:row>23</xdr:row>
      <xdr:rowOff>571500</xdr:rowOff>
    </xdr:to>
    <xdr:pic>
      <xdr:nvPicPr>
        <xdr:cNvPr id="58" name="Picture 57"/>
        <xdr:cNvPicPr/>
      </xdr:nvPicPr>
      <xdr:blipFill>
        <a:blip xmlns:r="http://schemas.openxmlformats.org/officeDocument/2006/relationships" r:embed="rId8" cstate="print"/>
        <a:srcRect l="20943" t="20166" r="21184" b="16424"/>
        <a:stretch>
          <a:fillRect/>
        </a:stretch>
      </xdr:blipFill>
      <xdr:spPr bwMode="auto">
        <a:xfrm>
          <a:off x="12372974" y="7400925"/>
          <a:ext cx="114490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516256</xdr:colOff>
      <xdr:row>22</xdr:row>
      <xdr:rowOff>426720</xdr:rowOff>
    </xdr:from>
    <xdr:to>
      <xdr:col>17</xdr:col>
      <xdr:colOff>200026</xdr:colOff>
      <xdr:row>23</xdr:row>
      <xdr:rowOff>561975</xdr:rowOff>
    </xdr:to>
    <xdr:pic>
      <xdr:nvPicPr>
        <xdr:cNvPr id="59" name="Picture 58"/>
        <xdr:cNvPicPr/>
      </xdr:nvPicPr>
      <xdr:blipFill>
        <a:blip xmlns:r="http://schemas.openxmlformats.org/officeDocument/2006/relationships" r:embed="rId9" cstate="print"/>
        <a:srcRect l="59091" t="29381" r="16336" b="43471"/>
        <a:stretch>
          <a:fillRect/>
        </a:stretch>
      </xdr:blipFill>
      <xdr:spPr bwMode="auto">
        <a:xfrm>
          <a:off x="13613131" y="7389495"/>
          <a:ext cx="9982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21</xdr:row>
      <xdr:rowOff>228600</xdr:rowOff>
    </xdr:from>
    <xdr:to>
      <xdr:col>15</xdr:col>
      <xdr:colOff>0</xdr:colOff>
      <xdr:row>23</xdr:row>
      <xdr:rowOff>47625</xdr:rowOff>
    </xdr:to>
    <xdr:pic>
      <xdr:nvPicPr>
        <xdr:cNvPr id="60" name="Picture 59"/>
        <xdr:cNvPicPr/>
      </xdr:nvPicPr>
      <xdr:blipFill>
        <a:blip xmlns:r="http://schemas.openxmlformats.org/officeDocument/2006/relationships" r:embed="rId10" cstate="print"/>
        <a:srcRect l="24414" t="23947" r="21798" b="22105"/>
        <a:stretch>
          <a:fillRect/>
        </a:stretch>
      </xdr:blipFill>
      <xdr:spPr bwMode="auto">
        <a:xfrm>
          <a:off x="11915775" y="6858000"/>
          <a:ext cx="1181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571500</xdr:colOff>
      <xdr:row>25</xdr:row>
      <xdr:rowOff>76200</xdr:rowOff>
    </xdr:from>
    <xdr:ext cx="1371600" cy="369701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5" y="8505825"/>
          <a:ext cx="1371600" cy="369701"/>
        </a:xfrm>
        <a:prstGeom prst="rect">
          <a:avLst/>
        </a:prstGeom>
      </xdr:spPr>
    </xdr:pic>
    <xdr:clientData/>
  </xdr:oneCellAnchor>
  <xdr:twoCellAnchor editAs="oneCell">
    <xdr:from>
      <xdr:col>14</xdr:col>
      <xdr:colOff>304800</xdr:colOff>
      <xdr:row>25</xdr:row>
      <xdr:rowOff>240162</xdr:rowOff>
    </xdr:from>
    <xdr:to>
      <xdr:col>15</xdr:col>
      <xdr:colOff>568956</xdr:colOff>
      <xdr:row>28</xdr:row>
      <xdr:rowOff>190500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8669787"/>
          <a:ext cx="921381" cy="864738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133399</xdr:colOff>
      <xdr:row>24</xdr:row>
      <xdr:rowOff>276225</xdr:rowOff>
    </xdr:from>
    <xdr:to>
      <xdr:col>18</xdr:col>
      <xdr:colOff>438987</xdr:colOff>
      <xdr:row>29</xdr:row>
      <xdr:rowOff>161925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99" y="8401050"/>
          <a:ext cx="1620038" cy="130492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476249</xdr:colOff>
      <xdr:row>30</xdr:row>
      <xdr:rowOff>38100</xdr:rowOff>
    </xdr:from>
    <xdr:to>
      <xdr:col>17</xdr:col>
      <xdr:colOff>209550</xdr:colOff>
      <xdr:row>35</xdr:row>
      <xdr:rowOff>9525</xdr:rowOff>
    </xdr:to>
    <xdr:pic>
      <xdr:nvPicPr>
        <xdr:cNvPr id="64" name="Imagem 5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601449" y="9839325"/>
          <a:ext cx="3019426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504825</xdr:colOff>
      <xdr:row>35</xdr:row>
      <xdr:rowOff>171450</xdr:rowOff>
    </xdr:from>
    <xdr:to>
      <xdr:col>17</xdr:col>
      <xdr:colOff>295275</xdr:colOff>
      <xdr:row>37</xdr:row>
      <xdr:rowOff>85725</xdr:rowOff>
    </xdr:to>
    <xdr:pic>
      <xdr:nvPicPr>
        <xdr:cNvPr id="65" name="Picture 64"/>
        <xdr:cNvPicPr/>
      </xdr:nvPicPr>
      <xdr:blipFill>
        <a:blip xmlns:r="http://schemas.openxmlformats.org/officeDocument/2006/relationships" r:embed="rId19" cstate="print"/>
        <a:srcRect l="22409" t="22267" r="19134" b="20648"/>
        <a:stretch>
          <a:fillRect/>
        </a:stretch>
      </xdr:blipFill>
      <xdr:spPr bwMode="auto">
        <a:xfrm>
          <a:off x="13601700" y="11296650"/>
          <a:ext cx="1104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37</xdr:row>
      <xdr:rowOff>38101</xdr:rowOff>
    </xdr:from>
    <xdr:to>
      <xdr:col>14</xdr:col>
      <xdr:colOff>438150</xdr:colOff>
      <xdr:row>37</xdr:row>
      <xdr:rowOff>514351</xdr:rowOff>
    </xdr:to>
    <xdr:pic>
      <xdr:nvPicPr>
        <xdr:cNvPr id="66" name="Picture 65"/>
        <xdr:cNvPicPr/>
      </xdr:nvPicPr>
      <xdr:blipFill>
        <a:blip xmlns:r="http://schemas.openxmlformats.org/officeDocument/2006/relationships" r:embed="rId20" cstate="print"/>
        <a:srcRect l="19685" t="23077" r="21501" b="13360"/>
        <a:stretch>
          <a:fillRect/>
        </a:stretch>
      </xdr:blipFill>
      <xdr:spPr bwMode="auto">
        <a:xfrm>
          <a:off x="11830050" y="11868151"/>
          <a:ext cx="1047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35</xdr:row>
      <xdr:rowOff>238125</xdr:rowOff>
    </xdr:from>
    <xdr:to>
      <xdr:col>15</xdr:col>
      <xdr:colOff>438150</xdr:colOff>
      <xdr:row>37</xdr:row>
      <xdr:rowOff>142875</xdr:rowOff>
    </xdr:to>
    <xdr:pic>
      <xdr:nvPicPr>
        <xdr:cNvPr id="67" name="Picture 66"/>
        <xdr:cNvPicPr/>
      </xdr:nvPicPr>
      <xdr:blipFill>
        <a:blip xmlns:r="http://schemas.openxmlformats.org/officeDocument/2006/relationships" r:embed="rId10" cstate="print"/>
        <a:srcRect l="24414" t="23947" r="21798" b="22105"/>
        <a:stretch>
          <a:fillRect/>
        </a:stretch>
      </xdr:blipFill>
      <xdr:spPr bwMode="auto">
        <a:xfrm>
          <a:off x="12506325" y="11363325"/>
          <a:ext cx="1028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37</xdr:row>
      <xdr:rowOff>19050</xdr:rowOff>
    </xdr:from>
    <xdr:to>
      <xdr:col>16</xdr:col>
      <xdr:colOff>409575</xdr:colOff>
      <xdr:row>37</xdr:row>
      <xdr:rowOff>561975</xdr:rowOff>
    </xdr:to>
    <xdr:pic>
      <xdr:nvPicPr>
        <xdr:cNvPr id="68" name="Picture 67"/>
        <xdr:cNvPicPr/>
      </xdr:nvPicPr>
      <xdr:blipFill>
        <a:blip xmlns:r="http://schemas.openxmlformats.org/officeDocument/2006/relationships" r:embed="rId9" cstate="print"/>
        <a:srcRect l="59091" t="29381" r="16336" b="43471"/>
        <a:stretch>
          <a:fillRect/>
        </a:stretch>
      </xdr:blipFill>
      <xdr:spPr bwMode="auto">
        <a:xfrm>
          <a:off x="13211175" y="11849100"/>
          <a:ext cx="952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489280</xdr:colOff>
      <xdr:row>36</xdr:row>
      <xdr:rowOff>10821</xdr:rowOff>
    </xdr:from>
    <xdr:to>
      <xdr:col>12</xdr:col>
      <xdr:colOff>575840</xdr:colOff>
      <xdr:row>37</xdr:row>
      <xdr:rowOff>446216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B"/>
            </a:clrFrom>
            <a:clrTo>
              <a:srgbClr val="FF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57921">
          <a:off x="10920950" y="11448551"/>
          <a:ext cx="816395" cy="74378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15</xdr:row>
      <xdr:rowOff>38100</xdr:rowOff>
    </xdr:from>
    <xdr:to>
      <xdr:col>12</xdr:col>
      <xdr:colOff>542925</xdr:colOff>
      <xdr:row>16</xdr:row>
      <xdr:rowOff>47625</xdr:rowOff>
    </xdr:to>
    <xdr:pic>
      <xdr:nvPicPr>
        <xdr:cNvPr id="70" name="Picture 69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095875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26</xdr:row>
      <xdr:rowOff>409575</xdr:rowOff>
    </xdr:from>
    <xdr:to>
      <xdr:col>13</xdr:col>
      <xdr:colOff>180975</xdr:colOff>
      <xdr:row>28</xdr:row>
      <xdr:rowOff>133350</xdr:rowOff>
    </xdr:to>
    <xdr:pic>
      <xdr:nvPicPr>
        <xdr:cNvPr id="71" name="Picture 70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9163050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0</xdr:row>
      <xdr:rowOff>57150</xdr:rowOff>
    </xdr:from>
    <xdr:to>
      <xdr:col>14</xdr:col>
      <xdr:colOff>333375</xdr:colOff>
      <xdr:row>3</xdr:row>
      <xdr:rowOff>254417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0275" y="57150"/>
          <a:ext cx="2952750" cy="2340392"/>
        </a:xfrm>
        <a:prstGeom prst="rect">
          <a:avLst/>
        </a:prstGeom>
      </xdr:spPr>
    </xdr:pic>
    <xdr:clientData/>
  </xdr:twoCellAnchor>
  <xdr:oneCellAnchor>
    <xdr:from>
      <xdr:col>12</xdr:col>
      <xdr:colOff>323850</xdr:colOff>
      <xdr:row>0</xdr:row>
      <xdr:rowOff>428625</xdr:rowOff>
    </xdr:from>
    <xdr:ext cx="1218860" cy="828047"/>
    <xdr:sp macro="" textlink="">
      <xdr:nvSpPr>
        <xdr:cNvPr id="73" name="TextBox 72"/>
        <xdr:cNvSpPr txBox="1"/>
      </xdr:nvSpPr>
      <xdr:spPr>
        <a:xfrm>
          <a:off x="11449050" y="428625"/>
          <a:ext cx="1218860" cy="828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000" b="1">
              <a:solidFill>
                <a:schemeClr val="tx1">
                  <a:lumMod val="85000"/>
                  <a:lumOff val="15000"/>
                </a:schemeClr>
              </a:solidFill>
            </a:rPr>
            <a:t>OLIVETEL SA</a:t>
          </a:r>
        </a:p>
        <a:p>
          <a:endParaRPr lang="en-GB" sz="500">
            <a:solidFill>
              <a:schemeClr val="tx1">
                <a:lumMod val="85000"/>
                <a:lumOff val="15000"/>
              </a:schemeClr>
            </a:solidFill>
          </a:endParaRP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comercial@olivetel.pt</a:t>
          </a: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Tel. +351 219229840</a:t>
          </a:r>
        </a:p>
        <a:p>
          <a:endParaRPr lang="en-GB" sz="3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lang="en-GB" sz="900">
              <a:solidFill>
                <a:schemeClr val="tx1">
                  <a:lumMod val="75000"/>
                  <a:lumOff val="25000"/>
                </a:schemeClr>
              </a:solidFill>
            </a:rPr>
            <a:t>www.olivetel.com</a:t>
          </a:r>
        </a:p>
      </xdr:txBody>
    </xdr:sp>
    <xdr:clientData/>
  </xdr:oneCellAnchor>
  <xdr:oneCellAnchor>
    <xdr:from>
      <xdr:col>15</xdr:col>
      <xdr:colOff>38099</xdr:colOff>
      <xdr:row>0</xdr:row>
      <xdr:rowOff>438150</xdr:rowOff>
    </xdr:from>
    <xdr:ext cx="2028826" cy="942976"/>
    <xdr:sp macro="" textlink="">
      <xdr:nvSpPr>
        <xdr:cNvPr id="74" name="TextBox 73"/>
        <xdr:cNvSpPr txBox="1"/>
      </xdr:nvSpPr>
      <xdr:spPr>
        <a:xfrm>
          <a:off x="13134974" y="438150"/>
          <a:ext cx="2028826" cy="942976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 editAs="oneCell">
    <xdr:from>
      <xdr:col>15</xdr:col>
      <xdr:colOff>247650</xdr:colOff>
      <xdr:row>0</xdr:row>
      <xdr:rowOff>545043</xdr:rowOff>
    </xdr:from>
    <xdr:to>
      <xdr:col>15</xdr:col>
      <xdr:colOff>599087</xdr:colOff>
      <xdr:row>0</xdr:row>
      <xdr:rowOff>1042459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545043"/>
          <a:ext cx="351437" cy="497416"/>
        </a:xfrm>
        <a:prstGeom prst="rect">
          <a:avLst/>
        </a:prstGeom>
      </xdr:spPr>
    </xdr:pic>
    <xdr:clientData/>
  </xdr:twoCellAnchor>
  <xdr:twoCellAnchor editAs="oneCell">
    <xdr:from>
      <xdr:col>16</xdr:col>
      <xdr:colOff>149239</xdr:colOff>
      <xdr:row>0</xdr:row>
      <xdr:rowOff>547158</xdr:rowOff>
    </xdr:from>
    <xdr:to>
      <xdr:col>16</xdr:col>
      <xdr:colOff>506446</xdr:colOff>
      <xdr:row>0</xdr:row>
      <xdr:rowOff>981075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3339" y="547158"/>
          <a:ext cx="357207" cy="433917"/>
        </a:xfrm>
        <a:prstGeom prst="rect">
          <a:avLst/>
        </a:prstGeom>
      </xdr:spPr>
    </xdr:pic>
    <xdr:clientData/>
  </xdr:twoCellAnchor>
  <xdr:twoCellAnchor editAs="oneCell">
    <xdr:from>
      <xdr:col>17</xdr:col>
      <xdr:colOff>46030</xdr:colOff>
      <xdr:row>0</xdr:row>
      <xdr:rowOff>504825</xdr:rowOff>
    </xdr:from>
    <xdr:to>
      <xdr:col>17</xdr:col>
      <xdr:colOff>513119</xdr:colOff>
      <xdr:row>0</xdr:row>
      <xdr:rowOff>1023407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355" y="504825"/>
          <a:ext cx="467089" cy="518582"/>
        </a:xfrm>
        <a:prstGeom prst="rect">
          <a:avLst/>
        </a:prstGeom>
      </xdr:spPr>
    </xdr:pic>
    <xdr:clientData/>
  </xdr:twoCellAnchor>
  <xdr:oneCellAnchor>
    <xdr:from>
      <xdr:col>15</xdr:col>
      <xdr:colOff>152400</xdr:colOff>
      <xdr:row>0</xdr:row>
      <xdr:rowOff>1047750</xdr:rowOff>
    </xdr:from>
    <xdr:ext cx="1377813" cy="248851"/>
    <xdr:sp macro="" textlink="">
      <xdr:nvSpPr>
        <xdr:cNvPr id="78" name="TextBox 77"/>
        <xdr:cNvSpPr txBox="1"/>
      </xdr:nvSpPr>
      <xdr:spPr>
        <a:xfrm>
          <a:off x="13249275" y="1047750"/>
          <a:ext cx="137781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000" i="1"/>
            <a:t>Certified Manufacturer</a:t>
          </a:r>
        </a:p>
      </xdr:txBody>
    </xdr:sp>
    <xdr:clientData/>
  </xdr:oneCellAnchor>
  <xdr:twoCellAnchor editAs="oneCell">
    <xdr:from>
      <xdr:col>0</xdr:col>
      <xdr:colOff>133351</xdr:colOff>
      <xdr:row>0</xdr:row>
      <xdr:rowOff>161926</xdr:rowOff>
    </xdr:from>
    <xdr:to>
      <xdr:col>1</xdr:col>
      <xdr:colOff>504826</xdr:colOff>
      <xdr:row>1</xdr:row>
      <xdr:rowOff>628499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61926"/>
          <a:ext cx="1600200" cy="15619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T589"/>
  <sheetViews>
    <sheetView showRowColHeaders="0" tabSelected="1" workbookViewId="0">
      <selection activeCell="K14" sqref="K14"/>
    </sheetView>
  </sheetViews>
  <sheetFormatPr defaultRowHeight="15" x14ac:dyDescent="0.25"/>
  <cols>
    <col min="1" max="1" width="18.42578125" style="5" customWidth="1"/>
    <col min="2" max="2" width="48" style="5" customWidth="1"/>
    <col min="3" max="6" width="9.140625" style="5"/>
    <col min="7" max="7" width="9.7109375" style="5" customWidth="1"/>
    <col min="8" max="8" width="9.140625" style="5"/>
    <col min="9" max="9" width="10.7109375" style="5" customWidth="1"/>
    <col min="10" max="10" width="14.5703125" style="5" customWidth="1"/>
    <col min="11" max="20" width="9.85546875" style="4" customWidth="1"/>
    <col min="21" max="21" width="13.85546875" style="66" hidden="1" customWidth="1"/>
    <col min="22" max="22" width="14.42578125" style="66" hidden="1" customWidth="1"/>
    <col min="23" max="23" width="15.140625" style="66" hidden="1" customWidth="1"/>
    <col min="24" max="24" width="13.85546875" style="66" hidden="1" customWidth="1"/>
    <col min="25" max="27" width="9.140625" style="66" hidden="1" customWidth="1"/>
    <col min="28" max="28" width="10.7109375" style="66" hidden="1" customWidth="1"/>
    <col min="29" max="29" width="11.7109375" style="66" hidden="1" customWidth="1"/>
    <col min="30" max="34" width="9.140625" style="66" hidden="1" customWidth="1"/>
    <col min="35" max="35" width="9.28515625" style="66" hidden="1" customWidth="1"/>
    <col min="36" max="36" width="9.140625" style="66" hidden="1" customWidth="1"/>
    <col min="37" max="37" width="21.28515625" style="66" hidden="1" customWidth="1"/>
    <col min="38" max="47" width="9.140625" style="66" hidden="1" customWidth="1"/>
    <col min="48" max="48" width="22.7109375" style="66" hidden="1" customWidth="1"/>
    <col min="49" max="49" width="22.140625" style="66" hidden="1" customWidth="1"/>
    <col min="50" max="56" width="9.140625" style="66" hidden="1" customWidth="1"/>
    <col min="57" max="57" width="6" style="66" hidden="1" customWidth="1"/>
    <col min="58" max="58" width="7.85546875" style="66" hidden="1" customWidth="1"/>
    <col min="59" max="68" width="9.140625" style="66" hidden="1" customWidth="1"/>
    <col min="69" max="250" width="0" style="68" hidden="1" customWidth="1"/>
    <col min="251" max="462" width="9.140625" style="65"/>
    <col min="463" max="16384" width="9.140625" style="5"/>
  </cols>
  <sheetData>
    <row r="1" spans="1:66" ht="86.25" customHeight="1" thickBot="1" x14ac:dyDescent="0.3">
      <c r="A1" s="90" t="s">
        <v>90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62"/>
      <c r="M1" s="62"/>
      <c r="N1" s="62"/>
      <c r="O1" s="62"/>
      <c r="P1" s="62"/>
      <c r="Q1" s="62"/>
      <c r="R1" s="62"/>
      <c r="S1" s="62"/>
      <c r="T1" s="62"/>
      <c r="AL1" s="66">
        <v>26.7</v>
      </c>
      <c r="AM1" s="66">
        <v>33.299999999999997</v>
      </c>
      <c r="AN1" s="67">
        <f>AL1/AM1</f>
        <v>0.80180180180180183</v>
      </c>
    </row>
    <row r="2" spans="1:66" ht="60.75" customHeight="1" thickBot="1" x14ac:dyDescent="0.3">
      <c r="A2" s="60"/>
      <c r="B2" s="63"/>
      <c r="C2" s="88" t="s">
        <v>81</v>
      </c>
      <c r="D2" s="89"/>
      <c r="E2" s="89"/>
      <c r="F2" s="89"/>
      <c r="G2" s="6" t="s">
        <v>82</v>
      </c>
      <c r="H2" s="7" t="s">
        <v>83</v>
      </c>
      <c r="I2" s="111" t="s">
        <v>79</v>
      </c>
      <c r="J2" s="112"/>
      <c r="K2" s="63"/>
      <c r="L2" s="63"/>
      <c r="M2" s="63"/>
      <c r="N2" s="63"/>
      <c r="O2" s="63"/>
      <c r="P2" s="63"/>
      <c r="Q2" s="63"/>
      <c r="R2" s="63"/>
      <c r="S2" s="63"/>
      <c r="T2" s="63"/>
      <c r="U2" s="69"/>
      <c r="V2" s="69"/>
      <c r="W2" s="69"/>
      <c r="X2" s="92" t="s">
        <v>57</v>
      </c>
      <c r="Y2" s="92"/>
      <c r="Z2" s="92"/>
      <c r="AA2" s="92"/>
      <c r="AB2" s="70">
        <v>30</v>
      </c>
      <c r="AD2" s="92" t="s">
        <v>65</v>
      </c>
      <c r="AE2" s="92"/>
      <c r="AF2" s="92"/>
      <c r="AG2" s="92"/>
      <c r="AH2" s="70">
        <v>65</v>
      </c>
    </row>
    <row r="3" spans="1:66" ht="21.75" customHeight="1" thickBot="1" x14ac:dyDescent="0.3">
      <c r="A3" s="60"/>
      <c r="B3" s="8" t="s">
        <v>91</v>
      </c>
      <c r="C3" s="9" t="str">
        <f>IF($H$3&gt;$AL$4,"25%"," ")</f>
        <v>25%</v>
      </c>
      <c r="D3" s="10" t="str">
        <f>IF($H$3&gt;$AM$4,"50%"," ")</f>
        <v>50%</v>
      </c>
      <c r="E3" s="10" t="str">
        <f>IF($H$3&gt;$AN$4,"75%"," ")</f>
        <v>75%</v>
      </c>
      <c r="F3" s="11">
        <f>IF($E$3="75%",$H$3/$G$3," ")</f>
        <v>0.9983875925925928</v>
      </c>
      <c r="G3" s="12">
        <v>27</v>
      </c>
      <c r="H3" s="13">
        <f>SUM(V8:V15,V18:V21,V24,V28:V30,V33:V35,V38)</f>
        <v>26.956465000000005</v>
      </c>
      <c r="I3" s="113">
        <f>SUM(K8:K15,K18:K21,K24,K28:K30,K33:K35,K38)</f>
        <v>120</v>
      </c>
      <c r="J3" s="114"/>
      <c r="K3" s="63"/>
      <c r="L3" s="63"/>
      <c r="M3" s="63"/>
      <c r="N3" s="63"/>
      <c r="O3" s="63"/>
      <c r="P3" s="63"/>
      <c r="Q3" s="63"/>
      <c r="R3" s="63"/>
      <c r="S3" s="63"/>
      <c r="T3" s="63"/>
      <c r="U3" s="69"/>
      <c r="V3" s="69"/>
      <c r="W3" s="69"/>
      <c r="X3" s="86" t="s">
        <v>58</v>
      </c>
      <c r="Y3" s="86" t="s">
        <v>58</v>
      </c>
      <c r="Z3" s="86" t="s">
        <v>58</v>
      </c>
      <c r="AA3" s="86" t="s">
        <v>58</v>
      </c>
      <c r="AB3" s="86" t="s">
        <v>59</v>
      </c>
      <c r="AC3" s="86" t="s">
        <v>78</v>
      </c>
      <c r="AD3" s="86" t="s">
        <v>58</v>
      </c>
      <c r="AE3" s="86" t="s">
        <v>58</v>
      </c>
      <c r="AF3" s="86" t="s">
        <v>58</v>
      </c>
      <c r="AG3" s="86" t="s">
        <v>58</v>
      </c>
      <c r="AH3" s="86" t="s">
        <v>59</v>
      </c>
      <c r="AI3" s="86" t="s">
        <v>78</v>
      </c>
      <c r="AK3" s="71" t="s">
        <v>76</v>
      </c>
      <c r="AL3" s="72">
        <v>0.25</v>
      </c>
      <c r="AM3" s="72">
        <v>0.5</v>
      </c>
      <c r="AN3" s="72">
        <v>0.75</v>
      </c>
      <c r="AO3" s="72">
        <v>1</v>
      </c>
    </row>
    <row r="4" spans="1:66" ht="21.75" customHeight="1" thickBot="1" x14ac:dyDescent="0.3">
      <c r="A4" s="61"/>
      <c r="B4" s="14" t="s">
        <v>92</v>
      </c>
      <c r="C4" s="9" t="str">
        <f>IF($H$4&gt;$AL$5,"25%"," ")</f>
        <v>25%</v>
      </c>
      <c r="D4" s="10" t="str">
        <f>IF($H$4&gt;$AM$5,"50%"," ")</f>
        <v>50%</v>
      </c>
      <c r="E4" s="10" t="str">
        <f>IF($H$4&gt;$AN$5,"75%"," ")</f>
        <v>75%</v>
      </c>
      <c r="F4" s="11">
        <f>IF($E$4="75%",$H$4/$G$4," ")</f>
        <v>0.48136544642857154</v>
      </c>
      <c r="G4" s="15">
        <v>56</v>
      </c>
      <c r="H4" s="16">
        <f>SUM(V8:V15,V18:V21,V24,V28:V30,V33:V35,V38)</f>
        <v>26.956465000000005</v>
      </c>
      <c r="I4" s="115">
        <f>SUM(K8:K15,K18:K21,K24,K28:K30,K33:K35,K38)</f>
        <v>120</v>
      </c>
      <c r="J4" s="116"/>
      <c r="K4" s="17"/>
      <c r="L4" s="64"/>
      <c r="M4" s="64"/>
      <c r="N4" s="64"/>
      <c r="O4" s="64"/>
      <c r="P4" s="64"/>
      <c r="Q4" s="64"/>
      <c r="R4" s="64"/>
      <c r="S4" s="64"/>
      <c r="T4" s="64"/>
      <c r="U4" s="69"/>
      <c r="V4" s="69"/>
      <c r="W4" s="69"/>
      <c r="X4" s="86" t="s">
        <v>60</v>
      </c>
      <c r="Y4" s="86" t="s">
        <v>61</v>
      </c>
      <c r="Z4" s="86" t="s">
        <v>62</v>
      </c>
      <c r="AA4" s="86" t="s">
        <v>63</v>
      </c>
      <c r="AB4" s="86" t="s">
        <v>64</v>
      </c>
      <c r="AC4" s="73">
        <v>0.25</v>
      </c>
      <c r="AD4" s="86" t="s">
        <v>60</v>
      </c>
      <c r="AE4" s="86" t="s">
        <v>61</v>
      </c>
      <c r="AF4" s="86" t="s">
        <v>62</v>
      </c>
      <c r="AG4" s="86" t="s">
        <v>63</v>
      </c>
      <c r="AH4" s="86" t="s">
        <v>64</v>
      </c>
      <c r="AI4" s="73">
        <v>0.25</v>
      </c>
      <c r="AK4" s="74" t="s">
        <v>75</v>
      </c>
      <c r="AL4" s="75">
        <f>$AB$2*25%</f>
        <v>7.5</v>
      </c>
      <c r="AM4" s="75">
        <f>$AB$2*50%</f>
        <v>15</v>
      </c>
      <c r="AN4" s="75">
        <f>$AB$2*75%</f>
        <v>22.5</v>
      </c>
      <c r="AO4" s="75">
        <f>$AB$2*100%</f>
        <v>30</v>
      </c>
    </row>
    <row r="5" spans="1:66" ht="24" thickBot="1" x14ac:dyDescent="0.3">
      <c r="A5" s="96" t="s">
        <v>67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8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</row>
    <row r="6" spans="1:66" ht="23.25" customHeight="1" thickBot="1" x14ac:dyDescent="0.3">
      <c r="A6" s="93" t="s">
        <v>68</v>
      </c>
      <c r="B6" s="94"/>
      <c r="C6" s="94"/>
      <c r="D6" s="94"/>
      <c r="E6" s="94"/>
      <c r="F6" s="94"/>
      <c r="G6" s="94"/>
      <c r="H6" s="94"/>
      <c r="I6" s="94"/>
      <c r="J6" s="94"/>
      <c r="K6" s="95"/>
      <c r="L6" s="18"/>
      <c r="M6" s="19"/>
      <c r="N6" s="19"/>
      <c r="O6" s="19"/>
      <c r="P6" s="19"/>
      <c r="Q6" s="19"/>
      <c r="R6" s="19"/>
      <c r="S6" s="19"/>
      <c r="T6" s="19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</row>
    <row r="7" spans="1:66" ht="30" x14ac:dyDescent="0.25">
      <c r="A7" s="20" t="s">
        <v>35</v>
      </c>
      <c r="B7" s="21" t="s">
        <v>36</v>
      </c>
      <c r="C7" s="21" t="s">
        <v>0</v>
      </c>
      <c r="D7" s="22" t="s">
        <v>37</v>
      </c>
      <c r="E7" s="22" t="s">
        <v>38</v>
      </c>
      <c r="F7" s="22" t="s">
        <v>39</v>
      </c>
      <c r="G7" s="22" t="s">
        <v>40</v>
      </c>
      <c r="H7" s="22" t="s">
        <v>41</v>
      </c>
      <c r="I7" s="101" t="s">
        <v>45</v>
      </c>
      <c r="J7" s="102"/>
      <c r="K7" s="23" t="s">
        <v>80</v>
      </c>
      <c r="L7" s="24"/>
      <c r="M7" s="25"/>
      <c r="N7" s="25"/>
      <c r="O7" s="25"/>
      <c r="P7" s="25"/>
      <c r="Q7" s="25"/>
      <c r="R7" s="25"/>
      <c r="S7" s="25"/>
      <c r="T7" s="25"/>
      <c r="U7" s="78" t="s">
        <v>77</v>
      </c>
      <c r="V7" s="78" t="s">
        <v>59</v>
      </c>
      <c r="W7" s="79"/>
      <c r="X7" s="87" t="s">
        <v>66</v>
      </c>
      <c r="Y7" s="87"/>
      <c r="Z7" s="87"/>
      <c r="AB7" s="87" t="s">
        <v>74</v>
      </c>
      <c r="AC7" s="87"/>
      <c r="AD7" s="87"/>
      <c r="AF7" s="80" t="s">
        <v>73</v>
      </c>
    </row>
    <row r="8" spans="1:66" ht="15.75" x14ac:dyDescent="0.25">
      <c r="A8" s="26" t="s">
        <v>21</v>
      </c>
      <c r="B8" s="27" t="s">
        <v>5</v>
      </c>
      <c r="C8" s="28">
        <v>22</v>
      </c>
      <c r="D8" s="28">
        <v>1043</v>
      </c>
      <c r="E8" s="28">
        <v>600</v>
      </c>
      <c r="F8" s="29">
        <v>600</v>
      </c>
      <c r="G8" s="30">
        <v>40</v>
      </c>
      <c r="H8" s="30">
        <v>42.5</v>
      </c>
      <c r="I8" s="103" t="s">
        <v>52</v>
      </c>
      <c r="J8" s="104"/>
      <c r="K8" s="1"/>
      <c r="L8" s="31"/>
      <c r="M8" s="32"/>
      <c r="N8" s="32"/>
      <c r="O8" s="32"/>
      <c r="P8" s="32"/>
      <c r="Q8" s="32"/>
      <c r="R8" s="32"/>
      <c r="S8" s="32"/>
      <c r="T8" s="32"/>
      <c r="U8" s="81" t="e">
        <f>K8*#REF!</f>
        <v>#REF!</v>
      </c>
      <c r="V8" s="82">
        <f>AF8*K8</f>
        <v>0</v>
      </c>
      <c r="W8" s="82"/>
      <c r="X8" s="66">
        <v>1230</v>
      </c>
      <c r="Y8" s="66">
        <v>685</v>
      </c>
      <c r="Z8" s="66">
        <v>220</v>
      </c>
      <c r="AB8" s="66">
        <f>X8/1000</f>
        <v>1.23</v>
      </c>
      <c r="AC8" s="66">
        <f>Y8/1000</f>
        <v>0.68500000000000005</v>
      </c>
      <c r="AD8" s="66">
        <f>Z8/1000</f>
        <v>0.22</v>
      </c>
      <c r="AF8" s="66">
        <f>AB8*AC8*AD8</f>
        <v>0.185361</v>
      </c>
    </row>
    <row r="9" spans="1:66" ht="15.75" x14ac:dyDescent="0.25">
      <c r="A9" s="26" t="s">
        <v>22</v>
      </c>
      <c r="B9" s="27" t="s">
        <v>6</v>
      </c>
      <c r="C9" s="28">
        <v>22</v>
      </c>
      <c r="D9" s="28">
        <v>1043</v>
      </c>
      <c r="E9" s="28">
        <v>600</v>
      </c>
      <c r="F9" s="29">
        <v>800</v>
      </c>
      <c r="G9" s="30">
        <v>46</v>
      </c>
      <c r="H9" s="30">
        <v>48</v>
      </c>
      <c r="I9" s="103" t="s">
        <v>53</v>
      </c>
      <c r="J9" s="104"/>
      <c r="K9" s="1">
        <v>10</v>
      </c>
      <c r="L9" s="31"/>
      <c r="M9" s="32"/>
      <c r="N9" s="32"/>
      <c r="O9" s="32"/>
      <c r="P9" s="32"/>
      <c r="Q9" s="32"/>
      <c r="R9" s="32"/>
      <c r="S9" s="32"/>
      <c r="T9" s="32"/>
      <c r="U9" s="81" t="e">
        <f>K9*#REF!</f>
        <v>#REF!</v>
      </c>
      <c r="V9" s="82">
        <f t="shared" ref="V9:V15" si="0">AF9*K9</f>
        <v>2.36775</v>
      </c>
      <c r="W9" s="82"/>
      <c r="X9" s="66">
        <v>1230</v>
      </c>
      <c r="Y9" s="66">
        <v>875</v>
      </c>
      <c r="Z9" s="66">
        <v>220</v>
      </c>
      <c r="AB9" s="66">
        <f t="shared" ref="AB9:AD15" si="1">X9/1000</f>
        <v>1.23</v>
      </c>
      <c r="AC9" s="66">
        <f t="shared" si="1"/>
        <v>0.875</v>
      </c>
      <c r="AD9" s="66">
        <f t="shared" si="1"/>
        <v>0.22</v>
      </c>
      <c r="AF9" s="66">
        <f t="shared" ref="AF9:AF15" si="2">AB9*AC9*AD9</f>
        <v>0.23677499999999999</v>
      </c>
    </row>
    <row r="10" spans="1:66" ht="15.75" x14ac:dyDescent="0.25">
      <c r="A10" s="33" t="s">
        <v>23</v>
      </c>
      <c r="B10" s="34" t="s">
        <v>7</v>
      </c>
      <c r="C10" s="35">
        <v>30</v>
      </c>
      <c r="D10" s="35">
        <v>1398</v>
      </c>
      <c r="E10" s="35">
        <v>600</v>
      </c>
      <c r="F10" s="36">
        <v>600</v>
      </c>
      <c r="G10" s="37">
        <v>50</v>
      </c>
      <c r="H10" s="37">
        <v>53</v>
      </c>
      <c r="I10" s="119" t="s">
        <v>46</v>
      </c>
      <c r="J10" s="120"/>
      <c r="K10" s="1"/>
      <c r="L10" s="31"/>
      <c r="M10" s="32"/>
      <c r="N10" s="32"/>
      <c r="O10" s="32"/>
      <c r="P10" s="32"/>
      <c r="Q10" s="32"/>
      <c r="R10" s="32"/>
      <c r="S10" s="32"/>
      <c r="T10" s="32"/>
      <c r="U10" s="81" t="e">
        <f>K10*#REF!</f>
        <v>#REF!</v>
      </c>
      <c r="V10" s="82">
        <f t="shared" si="0"/>
        <v>0</v>
      </c>
      <c r="W10" s="82"/>
      <c r="X10" s="66">
        <v>1435</v>
      </c>
      <c r="Y10" s="66">
        <v>685</v>
      </c>
      <c r="Z10" s="66">
        <v>220</v>
      </c>
      <c r="AB10" s="66">
        <f t="shared" si="1"/>
        <v>1.4350000000000001</v>
      </c>
      <c r="AC10" s="66">
        <f t="shared" si="1"/>
        <v>0.68500000000000005</v>
      </c>
      <c r="AD10" s="66">
        <f t="shared" si="1"/>
        <v>0.22</v>
      </c>
      <c r="AF10" s="66">
        <f t="shared" si="2"/>
        <v>0.21625450000000004</v>
      </c>
    </row>
    <row r="11" spans="1:66" ht="15.75" x14ac:dyDescent="0.25">
      <c r="A11" s="33" t="s">
        <v>24</v>
      </c>
      <c r="B11" s="34" t="s">
        <v>8</v>
      </c>
      <c r="C11" s="35">
        <v>30</v>
      </c>
      <c r="D11" s="35">
        <v>1398</v>
      </c>
      <c r="E11" s="35">
        <v>600</v>
      </c>
      <c r="F11" s="36">
        <v>800</v>
      </c>
      <c r="G11" s="37">
        <v>56.5</v>
      </c>
      <c r="H11" s="37">
        <v>60</v>
      </c>
      <c r="I11" s="119" t="s">
        <v>54</v>
      </c>
      <c r="J11" s="120"/>
      <c r="K11" s="1">
        <v>10</v>
      </c>
      <c r="L11" s="31"/>
      <c r="M11" s="32"/>
      <c r="N11" s="32"/>
      <c r="O11" s="32"/>
      <c r="P11" s="32"/>
      <c r="Q11" s="32"/>
      <c r="R11" s="32"/>
      <c r="S11" s="32"/>
      <c r="T11" s="32"/>
      <c r="U11" s="81" t="e">
        <f>K11*#REF!</f>
        <v>#REF!</v>
      </c>
      <c r="V11" s="82">
        <f t="shared" si="0"/>
        <v>2.7720000000000002</v>
      </c>
      <c r="W11" s="82"/>
      <c r="X11" s="66">
        <v>1440</v>
      </c>
      <c r="Y11" s="66">
        <v>875</v>
      </c>
      <c r="Z11" s="66">
        <v>220</v>
      </c>
      <c r="AB11" s="66">
        <f t="shared" si="1"/>
        <v>1.44</v>
      </c>
      <c r="AC11" s="66">
        <f t="shared" si="1"/>
        <v>0.875</v>
      </c>
      <c r="AD11" s="66">
        <f t="shared" si="1"/>
        <v>0.22</v>
      </c>
      <c r="AF11" s="66">
        <f t="shared" si="2"/>
        <v>0.2772</v>
      </c>
    </row>
    <row r="12" spans="1:66" ht="15.75" x14ac:dyDescent="0.25">
      <c r="A12" s="26" t="s">
        <v>25</v>
      </c>
      <c r="B12" s="27" t="s">
        <v>9</v>
      </c>
      <c r="C12" s="28">
        <v>42</v>
      </c>
      <c r="D12" s="28">
        <v>1932</v>
      </c>
      <c r="E12" s="28">
        <v>600</v>
      </c>
      <c r="F12" s="29">
        <v>600</v>
      </c>
      <c r="G12" s="30">
        <v>66.5</v>
      </c>
      <c r="H12" s="30">
        <v>70.5</v>
      </c>
      <c r="I12" s="103" t="s">
        <v>55</v>
      </c>
      <c r="J12" s="104"/>
      <c r="K12" s="1"/>
      <c r="L12" s="31"/>
      <c r="M12" s="32"/>
      <c r="N12" s="32"/>
      <c r="O12" s="32"/>
      <c r="P12" s="32"/>
      <c r="Q12" s="32"/>
      <c r="R12" s="32"/>
      <c r="S12" s="32"/>
      <c r="T12" s="32"/>
      <c r="U12" s="81" t="e">
        <f>K12*#REF!</f>
        <v>#REF!</v>
      </c>
      <c r="V12" s="82">
        <f t="shared" si="0"/>
        <v>0</v>
      </c>
      <c r="W12" s="82"/>
      <c r="X12" s="66">
        <v>1985</v>
      </c>
      <c r="Y12" s="66">
        <v>685</v>
      </c>
      <c r="Z12" s="66">
        <v>220</v>
      </c>
      <c r="AB12" s="66">
        <f t="shared" si="1"/>
        <v>1.9850000000000001</v>
      </c>
      <c r="AC12" s="66">
        <f t="shared" si="1"/>
        <v>0.68500000000000005</v>
      </c>
      <c r="AD12" s="66">
        <f t="shared" si="1"/>
        <v>0.22</v>
      </c>
      <c r="AF12" s="66">
        <f t="shared" si="2"/>
        <v>0.2991395</v>
      </c>
    </row>
    <row r="13" spans="1:66" ht="15.75" x14ac:dyDescent="0.25">
      <c r="A13" s="26" t="s">
        <v>26</v>
      </c>
      <c r="B13" s="27" t="s">
        <v>10</v>
      </c>
      <c r="C13" s="28">
        <v>42</v>
      </c>
      <c r="D13" s="28">
        <v>1932</v>
      </c>
      <c r="E13" s="28">
        <v>600</v>
      </c>
      <c r="F13" s="29">
        <v>800</v>
      </c>
      <c r="G13" s="30">
        <v>74.5</v>
      </c>
      <c r="H13" s="30">
        <v>79.5</v>
      </c>
      <c r="I13" s="103" t="s">
        <v>56</v>
      </c>
      <c r="J13" s="104"/>
      <c r="K13" s="1">
        <v>10</v>
      </c>
      <c r="L13" s="31"/>
      <c r="M13" s="32"/>
      <c r="N13" s="32"/>
      <c r="O13" s="32"/>
      <c r="P13" s="32"/>
      <c r="Q13" s="32"/>
      <c r="R13" s="32"/>
      <c r="S13" s="32"/>
      <c r="T13" s="32"/>
      <c r="U13" s="81" t="e">
        <f>K13*#REF!</f>
        <v>#REF!</v>
      </c>
      <c r="V13" s="82">
        <f t="shared" si="0"/>
        <v>3.8211250000000003</v>
      </c>
      <c r="W13" s="82"/>
      <c r="X13" s="66">
        <v>1985</v>
      </c>
      <c r="Y13" s="66">
        <v>875</v>
      </c>
      <c r="Z13" s="66">
        <v>220</v>
      </c>
      <c r="AB13" s="66">
        <f t="shared" si="1"/>
        <v>1.9850000000000001</v>
      </c>
      <c r="AC13" s="66">
        <f t="shared" si="1"/>
        <v>0.875</v>
      </c>
      <c r="AD13" s="66">
        <f t="shared" si="1"/>
        <v>0.22</v>
      </c>
      <c r="AF13" s="66">
        <f t="shared" si="2"/>
        <v>0.38211250000000002</v>
      </c>
    </row>
    <row r="14" spans="1:66" ht="15.75" x14ac:dyDescent="0.25">
      <c r="A14" s="26" t="s">
        <v>27</v>
      </c>
      <c r="B14" s="27" t="s">
        <v>11</v>
      </c>
      <c r="C14" s="28">
        <v>42</v>
      </c>
      <c r="D14" s="28">
        <v>1932</v>
      </c>
      <c r="E14" s="28">
        <v>700</v>
      </c>
      <c r="F14" s="29">
        <v>1000</v>
      </c>
      <c r="G14" s="30">
        <v>92.5</v>
      </c>
      <c r="H14" s="30">
        <v>97.5</v>
      </c>
      <c r="I14" s="103" t="s">
        <v>56</v>
      </c>
      <c r="J14" s="104"/>
      <c r="K14" s="1"/>
      <c r="L14" s="31"/>
      <c r="M14" s="32"/>
      <c r="N14" s="32"/>
      <c r="O14" s="32"/>
      <c r="P14" s="32"/>
      <c r="Q14" s="32"/>
      <c r="R14" s="32"/>
      <c r="S14" s="32"/>
      <c r="T14" s="32"/>
      <c r="U14" s="81" t="e">
        <f>K14*#REF!</f>
        <v>#REF!</v>
      </c>
      <c r="V14" s="82">
        <f t="shared" si="0"/>
        <v>0</v>
      </c>
      <c r="W14" s="82"/>
      <c r="X14" s="66">
        <v>1985</v>
      </c>
      <c r="Y14" s="66">
        <v>875</v>
      </c>
      <c r="Z14" s="66">
        <v>220</v>
      </c>
      <c r="AB14" s="66">
        <f t="shared" si="1"/>
        <v>1.9850000000000001</v>
      </c>
      <c r="AC14" s="66">
        <f t="shared" si="1"/>
        <v>0.875</v>
      </c>
      <c r="AD14" s="66">
        <f t="shared" si="1"/>
        <v>0.22</v>
      </c>
      <c r="AF14" s="66">
        <f t="shared" si="2"/>
        <v>0.38211250000000002</v>
      </c>
    </row>
    <row r="15" spans="1:66" ht="16.5" thickBot="1" x14ac:dyDescent="0.3">
      <c r="A15" s="38" t="s">
        <v>28</v>
      </c>
      <c r="B15" s="39" t="s">
        <v>12</v>
      </c>
      <c r="C15" s="40">
        <v>42</v>
      </c>
      <c r="D15" s="40">
        <v>1932</v>
      </c>
      <c r="E15" s="40">
        <v>800</v>
      </c>
      <c r="F15" s="41">
        <v>800</v>
      </c>
      <c r="G15" s="42">
        <v>89.5</v>
      </c>
      <c r="H15" s="42">
        <v>92</v>
      </c>
      <c r="I15" s="99" t="s">
        <v>56</v>
      </c>
      <c r="J15" s="100"/>
      <c r="K15" s="2">
        <v>20</v>
      </c>
      <c r="L15" s="31"/>
      <c r="M15" s="32"/>
      <c r="N15" s="32"/>
      <c r="O15" s="32"/>
      <c r="P15" s="32"/>
      <c r="Q15" s="32"/>
      <c r="R15" s="32"/>
      <c r="S15" s="32"/>
      <c r="T15" s="32"/>
      <c r="U15" s="81" t="e">
        <f>K15*#REF!</f>
        <v>#REF!</v>
      </c>
      <c r="V15" s="82">
        <f t="shared" si="0"/>
        <v>7.6422500000000007</v>
      </c>
      <c r="W15" s="82"/>
      <c r="X15" s="66">
        <v>1985</v>
      </c>
      <c r="Y15" s="66">
        <v>875</v>
      </c>
      <c r="Z15" s="66">
        <v>220</v>
      </c>
      <c r="AB15" s="66">
        <f t="shared" si="1"/>
        <v>1.9850000000000001</v>
      </c>
      <c r="AC15" s="66">
        <f t="shared" si="1"/>
        <v>0.875</v>
      </c>
      <c r="AD15" s="66">
        <f t="shared" si="1"/>
        <v>0.22</v>
      </c>
      <c r="AF15" s="66">
        <f t="shared" si="2"/>
        <v>0.38211250000000002</v>
      </c>
    </row>
    <row r="16" spans="1:66" ht="26.25" customHeight="1" thickBot="1" x14ac:dyDescent="0.3">
      <c r="A16" s="93" t="s">
        <v>69</v>
      </c>
      <c r="B16" s="94"/>
      <c r="C16" s="94"/>
      <c r="D16" s="94"/>
      <c r="E16" s="94"/>
      <c r="F16" s="94"/>
      <c r="G16" s="94"/>
      <c r="H16" s="94"/>
      <c r="I16" s="94"/>
      <c r="J16" s="94"/>
      <c r="K16" s="95"/>
      <c r="L16" s="43"/>
      <c r="M16" s="44"/>
      <c r="N16" s="44"/>
      <c r="O16" s="44"/>
      <c r="P16" s="44"/>
      <c r="Q16" s="44"/>
      <c r="R16" s="44"/>
      <c r="S16" s="44"/>
      <c r="T16" s="44"/>
      <c r="U16" s="83"/>
      <c r="V16" s="83"/>
      <c r="W16" s="83"/>
    </row>
    <row r="17" spans="1:32" ht="30" x14ac:dyDescent="0.25">
      <c r="A17" s="20" t="s">
        <v>35</v>
      </c>
      <c r="B17" s="21" t="s">
        <v>36</v>
      </c>
      <c r="C17" s="21" t="s">
        <v>0</v>
      </c>
      <c r="D17" s="22" t="s">
        <v>37</v>
      </c>
      <c r="E17" s="22" t="s">
        <v>38</v>
      </c>
      <c r="F17" s="22" t="s">
        <v>39</v>
      </c>
      <c r="G17" s="22" t="s">
        <v>40</v>
      </c>
      <c r="H17" s="22" t="s">
        <v>41</v>
      </c>
      <c r="I17" s="101" t="s">
        <v>45</v>
      </c>
      <c r="J17" s="102"/>
      <c r="K17" s="23" t="s">
        <v>80</v>
      </c>
      <c r="L17" s="24"/>
      <c r="M17" s="25"/>
      <c r="N17" s="25"/>
      <c r="O17" s="25"/>
      <c r="P17" s="25"/>
      <c r="Q17" s="25"/>
      <c r="R17" s="25"/>
      <c r="S17" s="25"/>
      <c r="T17" s="25"/>
      <c r="U17" s="78" t="s">
        <v>77</v>
      </c>
      <c r="V17" s="78" t="s">
        <v>59</v>
      </c>
      <c r="W17" s="79"/>
      <c r="X17" s="87" t="s">
        <v>66</v>
      </c>
      <c r="Y17" s="87"/>
      <c r="Z17" s="87"/>
      <c r="AB17" s="87" t="s">
        <v>74</v>
      </c>
      <c r="AC17" s="87"/>
      <c r="AD17" s="87"/>
      <c r="AF17" s="80" t="s">
        <v>73</v>
      </c>
    </row>
    <row r="18" spans="1:32" ht="15.75" x14ac:dyDescent="0.25">
      <c r="A18" s="26" t="s">
        <v>29</v>
      </c>
      <c r="B18" s="27" t="s">
        <v>13</v>
      </c>
      <c r="C18" s="28">
        <v>42</v>
      </c>
      <c r="D18" s="28">
        <v>1932</v>
      </c>
      <c r="E18" s="28">
        <v>600</v>
      </c>
      <c r="F18" s="29">
        <v>600</v>
      </c>
      <c r="G18" s="30">
        <v>66.5</v>
      </c>
      <c r="H18" s="30">
        <v>70.5</v>
      </c>
      <c r="I18" s="103" t="s">
        <v>55</v>
      </c>
      <c r="J18" s="104"/>
      <c r="K18" s="1">
        <v>10</v>
      </c>
      <c r="L18" s="31"/>
      <c r="M18" s="32"/>
      <c r="N18" s="32"/>
      <c r="O18" s="32"/>
      <c r="P18" s="32"/>
      <c r="Q18" s="32"/>
      <c r="R18" s="32"/>
      <c r="S18" s="32"/>
      <c r="T18" s="32"/>
      <c r="U18" s="81" t="e">
        <f>K18*#REF!</f>
        <v>#REF!</v>
      </c>
      <c r="V18" s="82">
        <f>AF18*K18</f>
        <v>2.9913949999999998</v>
      </c>
      <c r="W18" s="82"/>
      <c r="X18" s="66">
        <v>1985</v>
      </c>
      <c r="Y18" s="66">
        <v>685</v>
      </c>
      <c r="Z18" s="66">
        <v>220</v>
      </c>
      <c r="AB18" s="66">
        <f t="shared" ref="AB18:AD21" si="3">X18/1000</f>
        <v>1.9850000000000001</v>
      </c>
      <c r="AC18" s="66">
        <f t="shared" si="3"/>
        <v>0.68500000000000005</v>
      </c>
      <c r="AD18" s="66">
        <f t="shared" si="3"/>
        <v>0.22</v>
      </c>
      <c r="AF18" s="66">
        <f t="shared" ref="AF18:AF21" si="4">AB18*AC18*AD18</f>
        <v>0.2991395</v>
      </c>
    </row>
    <row r="19" spans="1:32" ht="15.75" x14ac:dyDescent="0.25">
      <c r="A19" s="26" t="s">
        <v>30</v>
      </c>
      <c r="B19" s="27" t="s">
        <v>14</v>
      </c>
      <c r="C19" s="28">
        <v>42</v>
      </c>
      <c r="D19" s="28">
        <v>1932</v>
      </c>
      <c r="E19" s="28">
        <v>600</v>
      </c>
      <c r="F19" s="29">
        <v>800</v>
      </c>
      <c r="G19" s="30">
        <v>74.5</v>
      </c>
      <c r="H19" s="30">
        <v>79.5</v>
      </c>
      <c r="I19" s="103" t="s">
        <v>56</v>
      </c>
      <c r="J19" s="104"/>
      <c r="K19" s="1"/>
      <c r="L19" s="31"/>
      <c r="M19" s="32"/>
      <c r="N19" s="32"/>
      <c r="O19" s="32"/>
      <c r="P19" s="32"/>
      <c r="Q19" s="32"/>
      <c r="R19" s="32"/>
      <c r="S19" s="32"/>
      <c r="T19" s="32"/>
      <c r="U19" s="81" t="e">
        <f>K19*#REF!</f>
        <v>#REF!</v>
      </c>
      <c r="V19" s="82">
        <f t="shared" ref="V19:V21" si="5">AF19*K19</f>
        <v>0</v>
      </c>
      <c r="W19" s="82"/>
      <c r="X19" s="66">
        <v>1985</v>
      </c>
      <c r="Y19" s="66">
        <v>875</v>
      </c>
      <c r="Z19" s="66">
        <v>220</v>
      </c>
      <c r="AB19" s="66">
        <f t="shared" si="3"/>
        <v>1.9850000000000001</v>
      </c>
      <c r="AC19" s="66">
        <f t="shared" si="3"/>
        <v>0.875</v>
      </c>
      <c r="AD19" s="66">
        <f t="shared" si="3"/>
        <v>0.22</v>
      </c>
      <c r="AF19" s="66">
        <f t="shared" si="4"/>
        <v>0.38211250000000002</v>
      </c>
    </row>
    <row r="20" spans="1:32" ht="15.75" x14ac:dyDescent="0.25">
      <c r="A20" s="26" t="s">
        <v>31</v>
      </c>
      <c r="B20" s="27" t="s">
        <v>15</v>
      </c>
      <c r="C20" s="28">
        <v>42</v>
      </c>
      <c r="D20" s="28">
        <v>1932</v>
      </c>
      <c r="E20" s="28">
        <v>700</v>
      </c>
      <c r="F20" s="29">
        <v>1000</v>
      </c>
      <c r="G20" s="30">
        <v>99</v>
      </c>
      <c r="H20" s="30">
        <v>101.5</v>
      </c>
      <c r="I20" s="103" t="s">
        <v>56</v>
      </c>
      <c r="J20" s="104"/>
      <c r="K20" s="1">
        <v>10</v>
      </c>
      <c r="L20" s="31"/>
      <c r="M20" s="32"/>
      <c r="N20" s="32"/>
      <c r="O20" s="32"/>
      <c r="P20" s="32"/>
      <c r="Q20" s="32"/>
      <c r="R20" s="32"/>
      <c r="S20" s="32"/>
      <c r="T20" s="32"/>
      <c r="U20" s="81" t="e">
        <f>K20*#REF!</f>
        <v>#REF!</v>
      </c>
      <c r="V20" s="82">
        <f t="shared" si="5"/>
        <v>3.8211250000000003</v>
      </c>
      <c r="W20" s="82"/>
      <c r="X20" s="66">
        <v>1985</v>
      </c>
      <c r="Y20" s="66">
        <v>875</v>
      </c>
      <c r="Z20" s="66">
        <v>220</v>
      </c>
      <c r="AB20" s="66">
        <f t="shared" si="3"/>
        <v>1.9850000000000001</v>
      </c>
      <c r="AC20" s="66">
        <f t="shared" si="3"/>
        <v>0.875</v>
      </c>
      <c r="AD20" s="66">
        <f t="shared" si="3"/>
        <v>0.22</v>
      </c>
      <c r="AF20" s="66">
        <f t="shared" si="4"/>
        <v>0.38211250000000002</v>
      </c>
    </row>
    <row r="21" spans="1:32" ht="16.5" thickBot="1" x14ac:dyDescent="0.3">
      <c r="A21" s="38" t="s">
        <v>32</v>
      </c>
      <c r="B21" s="39" t="s">
        <v>16</v>
      </c>
      <c r="C21" s="40">
        <v>42</v>
      </c>
      <c r="D21" s="40">
        <v>1932</v>
      </c>
      <c r="E21" s="40">
        <v>800</v>
      </c>
      <c r="F21" s="41">
        <v>800</v>
      </c>
      <c r="G21" s="42">
        <v>91.5</v>
      </c>
      <c r="H21" s="42">
        <v>93.5</v>
      </c>
      <c r="I21" s="99" t="s">
        <v>56</v>
      </c>
      <c r="J21" s="100"/>
      <c r="K21" s="2"/>
      <c r="L21" s="31"/>
      <c r="M21" s="32"/>
      <c r="N21" s="32"/>
      <c r="O21" s="32"/>
      <c r="P21" s="32"/>
      <c r="Q21" s="32"/>
      <c r="R21" s="32"/>
      <c r="S21" s="32"/>
      <c r="T21" s="32"/>
      <c r="U21" s="81" t="e">
        <f>K21*#REF!</f>
        <v>#REF!</v>
      </c>
      <c r="V21" s="82">
        <f t="shared" si="5"/>
        <v>0</v>
      </c>
      <c r="W21" s="82"/>
      <c r="X21" s="66">
        <v>1985</v>
      </c>
      <c r="Y21" s="66">
        <v>875</v>
      </c>
      <c r="Z21" s="66">
        <v>220</v>
      </c>
      <c r="AB21" s="66">
        <f t="shared" si="3"/>
        <v>1.9850000000000001</v>
      </c>
      <c r="AC21" s="66">
        <f t="shared" si="3"/>
        <v>0.875</v>
      </c>
      <c r="AD21" s="66">
        <f t="shared" si="3"/>
        <v>0.22</v>
      </c>
      <c r="AF21" s="66">
        <f t="shared" si="4"/>
        <v>0.38211250000000002</v>
      </c>
    </row>
    <row r="22" spans="1:32" ht="26.25" customHeight="1" thickBot="1" x14ac:dyDescent="0.3">
      <c r="A22" s="93" t="s">
        <v>84</v>
      </c>
      <c r="B22" s="94"/>
      <c r="C22" s="94"/>
      <c r="D22" s="94"/>
      <c r="E22" s="94"/>
      <c r="F22" s="94"/>
      <c r="G22" s="94"/>
      <c r="H22" s="94"/>
      <c r="I22" s="94"/>
      <c r="J22" s="94"/>
      <c r="K22" s="95"/>
      <c r="L22" s="43"/>
      <c r="M22" s="44"/>
      <c r="N22" s="44"/>
      <c r="O22" s="44"/>
      <c r="P22" s="44"/>
      <c r="Q22" s="44"/>
      <c r="R22" s="44"/>
      <c r="S22" s="44"/>
      <c r="T22" s="44"/>
      <c r="U22" s="83"/>
      <c r="V22" s="83"/>
      <c r="W22" s="83"/>
    </row>
    <row r="23" spans="1:32" ht="30" x14ac:dyDescent="0.25">
      <c r="A23" s="20" t="s">
        <v>35</v>
      </c>
      <c r="B23" s="21" t="s">
        <v>36</v>
      </c>
      <c r="C23" s="21" t="s">
        <v>0</v>
      </c>
      <c r="D23" s="22" t="s">
        <v>37</v>
      </c>
      <c r="E23" s="22" t="s">
        <v>38</v>
      </c>
      <c r="F23" s="22" t="s">
        <v>39</v>
      </c>
      <c r="G23" s="22" t="s">
        <v>40</v>
      </c>
      <c r="H23" s="22" t="s">
        <v>41</v>
      </c>
      <c r="I23" s="101" t="s">
        <v>45</v>
      </c>
      <c r="J23" s="102"/>
      <c r="K23" s="23" t="s">
        <v>80</v>
      </c>
      <c r="L23" s="24"/>
      <c r="M23" s="25"/>
      <c r="N23" s="25"/>
      <c r="O23" s="25"/>
      <c r="P23" s="25"/>
      <c r="Q23" s="25"/>
      <c r="R23" s="25"/>
      <c r="S23" s="25"/>
      <c r="T23" s="25"/>
      <c r="U23" s="78" t="s">
        <v>77</v>
      </c>
      <c r="V23" s="78" t="s">
        <v>59</v>
      </c>
      <c r="W23" s="79"/>
      <c r="X23" s="87" t="s">
        <v>66</v>
      </c>
      <c r="Y23" s="87"/>
      <c r="Z23" s="87"/>
      <c r="AB23" s="87" t="s">
        <v>74</v>
      </c>
      <c r="AC23" s="87"/>
      <c r="AD23" s="87"/>
      <c r="AF23" s="80" t="s">
        <v>73</v>
      </c>
    </row>
    <row r="24" spans="1:32" ht="71.25" customHeight="1" thickBot="1" x14ac:dyDescent="0.3">
      <c r="A24" s="45" t="s">
        <v>33</v>
      </c>
      <c r="B24" s="46" t="s">
        <v>43</v>
      </c>
      <c r="C24" s="47" t="s">
        <v>42</v>
      </c>
      <c r="D24" s="47" t="s">
        <v>42</v>
      </c>
      <c r="E24" s="47" t="s">
        <v>42</v>
      </c>
      <c r="F24" s="48" t="s">
        <v>42</v>
      </c>
      <c r="G24" s="49">
        <v>6</v>
      </c>
      <c r="H24" s="49">
        <v>6</v>
      </c>
      <c r="I24" s="105" t="s">
        <v>47</v>
      </c>
      <c r="J24" s="106"/>
      <c r="K24" s="3"/>
      <c r="L24" s="50"/>
      <c r="M24" s="51"/>
      <c r="N24" s="51"/>
      <c r="O24" s="51"/>
      <c r="P24" s="51"/>
      <c r="Q24" s="51"/>
      <c r="R24" s="51"/>
      <c r="S24" s="51"/>
      <c r="T24" s="51"/>
      <c r="U24" s="81" t="e">
        <f>K24*#REF!</f>
        <v>#REF!</v>
      </c>
      <c r="V24" s="82">
        <f>AF24*K24</f>
        <v>0</v>
      </c>
      <c r="W24" s="82"/>
      <c r="X24" s="84">
        <v>510</v>
      </c>
      <c r="Y24" s="84">
        <v>420</v>
      </c>
      <c r="Z24" s="84">
        <v>100</v>
      </c>
      <c r="AB24" s="84">
        <f>X24/1000</f>
        <v>0.51</v>
      </c>
      <c r="AC24" s="84">
        <f>Y24/1000</f>
        <v>0.42</v>
      </c>
      <c r="AD24" s="84">
        <f>Z24/1000</f>
        <v>0.1</v>
      </c>
      <c r="AE24" s="84"/>
      <c r="AF24" s="84">
        <f>AB24*AC24*AD24</f>
        <v>2.1420000000000002E-2</v>
      </c>
    </row>
    <row r="25" spans="1:32" ht="24" thickBot="1" x14ac:dyDescent="0.3">
      <c r="A25" s="96" t="s">
        <v>70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8"/>
      <c r="U25" s="85"/>
      <c r="V25" s="85"/>
      <c r="W25" s="85"/>
    </row>
    <row r="26" spans="1:32" ht="25.5" customHeight="1" thickBot="1" x14ac:dyDescent="0.3">
      <c r="A26" s="93" t="s">
        <v>71</v>
      </c>
      <c r="B26" s="94"/>
      <c r="C26" s="94"/>
      <c r="D26" s="94"/>
      <c r="E26" s="94"/>
      <c r="F26" s="94"/>
      <c r="G26" s="94"/>
      <c r="H26" s="94"/>
      <c r="I26" s="94"/>
      <c r="J26" s="94"/>
      <c r="K26" s="95"/>
      <c r="L26" s="18"/>
      <c r="M26" s="19"/>
      <c r="N26" s="19"/>
      <c r="O26" s="19"/>
      <c r="P26" s="19"/>
      <c r="Q26" s="19"/>
      <c r="R26" s="19"/>
      <c r="S26" s="19"/>
      <c r="T26" s="19"/>
      <c r="U26" s="83"/>
      <c r="V26" s="83"/>
      <c r="W26" s="83"/>
    </row>
    <row r="27" spans="1:32" ht="30" x14ac:dyDescent="0.25">
      <c r="A27" s="20" t="s">
        <v>35</v>
      </c>
      <c r="B27" s="21" t="s">
        <v>36</v>
      </c>
      <c r="C27" s="21" t="s">
        <v>0</v>
      </c>
      <c r="D27" s="22" t="s">
        <v>37</v>
      </c>
      <c r="E27" s="22" t="s">
        <v>38</v>
      </c>
      <c r="F27" s="22" t="s">
        <v>39</v>
      </c>
      <c r="G27" s="22" t="s">
        <v>40</v>
      </c>
      <c r="H27" s="22" t="s">
        <v>41</v>
      </c>
      <c r="I27" s="101" t="s">
        <v>45</v>
      </c>
      <c r="J27" s="102"/>
      <c r="K27" s="23" t="s">
        <v>80</v>
      </c>
      <c r="L27" s="24"/>
      <c r="M27" s="25"/>
      <c r="N27" s="25"/>
      <c r="O27" s="25"/>
      <c r="P27" s="25"/>
      <c r="Q27" s="25"/>
      <c r="R27" s="25"/>
      <c r="S27" s="25"/>
      <c r="T27" s="25"/>
      <c r="U27" s="78" t="s">
        <v>77</v>
      </c>
      <c r="V27" s="78" t="s">
        <v>59</v>
      </c>
      <c r="W27" s="79"/>
      <c r="X27" s="87" t="s">
        <v>66</v>
      </c>
      <c r="Y27" s="87"/>
      <c r="Z27" s="87"/>
      <c r="AB27" s="87" t="s">
        <v>74</v>
      </c>
      <c r="AC27" s="87"/>
      <c r="AD27" s="87"/>
      <c r="AF27" s="80" t="s">
        <v>73</v>
      </c>
    </row>
    <row r="28" spans="1:32" ht="16.5" thickBot="1" x14ac:dyDescent="0.3">
      <c r="A28" s="55" t="s">
        <v>86</v>
      </c>
      <c r="B28" s="56" t="s">
        <v>87</v>
      </c>
      <c r="C28" s="57">
        <v>6</v>
      </c>
      <c r="D28" s="57">
        <v>327</v>
      </c>
      <c r="E28" s="57">
        <v>550</v>
      </c>
      <c r="F28" s="58">
        <v>400</v>
      </c>
      <c r="G28" s="59">
        <v>8.4</v>
      </c>
      <c r="H28" s="59">
        <v>9.4</v>
      </c>
      <c r="I28" s="107" t="s">
        <v>48</v>
      </c>
      <c r="J28" s="108"/>
      <c r="K28" s="1">
        <v>10</v>
      </c>
      <c r="L28" s="31"/>
      <c r="M28" s="32"/>
      <c r="N28" s="32"/>
      <c r="O28" s="32"/>
      <c r="P28" s="32"/>
      <c r="Q28" s="32"/>
      <c r="R28" s="32"/>
      <c r="S28" s="32"/>
      <c r="T28" s="32"/>
      <c r="U28" s="81" t="e">
        <f>K28*#REF!</f>
        <v>#REF!</v>
      </c>
      <c r="V28" s="82">
        <f>AF28*K28</f>
        <v>0.49793000000000004</v>
      </c>
      <c r="W28" s="82"/>
      <c r="X28" s="66">
        <v>505</v>
      </c>
      <c r="Y28" s="66">
        <v>580</v>
      </c>
      <c r="Z28" s="66">
        <v>170</v>
      </c>
      <c r="AB28" s="66">
        <f t="shared" ref="AB28:AD30" si="6">X28/1000</f>
        <v>0.505</v>
      </c>
      <c r="AC28" s="66">
        <f t="shared" si="6"/>
        <v>0.57999999999999996</v>
      </c>
      <c r="AD28" s="66">
        <f t="shared" si="6"/>
        <v>0.17</v>
      </c>
      <c r="AF28" s="66">
        <f t="shared" ref="AF28:AF30" si="7">AB28*AC28*AD28</f>
        <v>4.9793000000000004E-2</v>
      </c>
    </row>
    <row r="29" spans="1:32" ht="15.75" x14ac:dyDescent="0.25">
      <c r="A29" s="26" t="s">
        <v>19</v>
      </c>
      <c r="B29" s="27" t="s">
        <v>3</v>
      </c>
      <c r="C29" s="28">
        <v>9</v>
      </c>
      <c r="D29" s="28">
        <v>470</v>
      </c>
      <c r="E29" s="28">
        <v>550</v>
      </c>
      <c r="F29" s="29">
        <v>400</v>
      </c>
      <c r="G29" s="30">
        <v>12.5</v>
      </c>
      <c r="H29" s="30">
        <v>14</v>
      </c>
      <c r="I29" s="109" t="s">
        <v>48</v>
      </c>
      <c r="J29" s="110"/>
      <c r="K29" s="1">
        <v>10</v>
      </c>
      <c r="L29" s="31"/>
      <c r="M29" s="32"/>
      <c r="N29" s="32"/>
      <c r="O29" s="32"/>
      <c r="P29" s="32"/>
      <c r="Q29" s="32"/>
      <c r="R29" s="32"/>
      <c r="S29" s="32"/>
      <c r="T29" s="32"/>
      <c r="U29" s="81" t="e">
        <f>K29*#REF!</f>
        <v>#REF!</v>
      </c>
      <c r="V29" s="82">
        <f>AF29*K29</f>
        <v>0.49793000000000004</v>
      </c>
      <c r="W29" s="82"/>
      <c r="X29" s="66">
        <v>505</v>
      </c>
      <c r="Y29" s="66">
        <v>580</v>
      </c>
      <c r="Z29" s="66">
        <v>170</v>
      </c>
      <c r="AB29" s="66">
        <f t="shared" si="6"/>
        <v>0.505</v>
      </c>
      <c r="AC29" s="66">
        <f t="shared" si="6"/>
        <v>0.57999999999999996</v>
      </c>
      <c r="AD29" s="66">
        <f t="shared" si="6"/>
        <v>0.17</v>
      </c>
      <c r="AF29" s="66">
        <f t="shared" si="7"/>
        <v>4.9793000000000004E-2</v>
      </c>
    </row>
    <row r="30" spans="1:32" ht="16.5" thickBot="1" x14ac:dyDescent="0.3">
      <c r="A30" s="45" t="s">
        <v>20</v>
      </c>
      <c r="B30" s="52" t="s">
        <v>4</v>
      </c>
      <c r="C30" s="47">
        <v>15</v>
      </c>
      <c r="D30" s="47">
        <v>727</v>
      </c>
      <c r="E30" s="47">
        <v>550</v>
      </c>
      <c r="F30" s="48">
        <v>400</v>
      </c>
      <c r="G30" s="53">
        <v>14.5</v>
      </c>
      <c r="H30" s="53">
        <v>16.5</v>
      </c>
      <c r="I30" s="105" t="s">
        <v>49</v>
      </c>
      <c r="J30" s="106"/>
      <c r="K30" s="3">
        <v>10</v>
      </c>
      <c r="L30" s="31"/>
      <c r="M30" s="32"/>
      <c r="N30" s="32"/>
      <c r="O30" s="32"/>
      <c r="P30" s="32"/>
      <c r="Q30" s="32"/>
      <c r="R30" s="32"/>
      <c r="S30" s="32"/>
      <c r="T30" s="32"/>
      <c r="U30" s="81" t="e">
        <f>K30*#REF!</f>
        <v>#REF!</v>
      </c>
      <c r="V30" s="82">
        <f t="shared" ref="V30" si="8">AF30*K30</f>
        <v>0.90783000000000014</v>
      </c>
      <c r="W30" s="82"/>
      <c r="X30" s="66">
        <v>655</v>
      </c>
      <c r="Y30" s="66">
        <v>770</v>
      </c>
      <c r="Z30" s="66">
        <v>180</v>
      </c>
      <c r="AB30" s="66">
        <f t="shared" si="6"/>
        <v>0.65500000000000003</v>
      </c>
      <c r="AC30" s="66">
        <f t="shared" si="6"/>
        <v>0.77</v>
      </c>
      <c r="AD30" s="66">
        <f t="shared" si="6"/>
        <v>0.18</v>
      </c>
      <c r="AF30" s="66">
        <f t="shared" si="7"/>
        <v>9.0783000000000016E-2</v>
      </c>
    </row>
    <row r="31" spans="1:32" ht="21.75" customHeight="1" thickBot="1" x14ac:dyDescent="0.3">
      <c r="A31" s="93" t="s">
        <v>72</v>
      </c>
      <c r="B31" s="94"/>
      <c r="C31" s="94"/>
      <c r="D31" s="94"/>
      <c r="E31" s="94"/>
      <c r="F31" s="94"/>
      <c r="G31" s="94"/>
      <c r="H31" s="94"/>
      <c r="I31" s="94"/>
      <c r="J31" s="94"/>
      <c r="K31" s="95"/>
      <c r="L31" s="43"/>
      <c r="M31" s="44"/>
      <c r="N31" s="44"/>
      <c r="O31" s="44"/>
      <c r="P31" s="44"/>
      <c r="Q31" s="44"/>
      <c r="R31" s="44"/>
      <c r="S31" s="44"/>
      <c r="T31" s="44"/>
      <c r="U31" s="83"/>
      <c r="V31" s="83"/>
      <c r="W31" s="83"/>
    </row>
    <row r="32" spans="1:32" ht="30" x14ac:dyDescent="0.25">
      <c r="A32" s="20" t="s">
        <v>35</v>
      </c>
      <c r="B32" s="21" t="s">
        <v>36</v>
      </c>
      <c r="C32" s="21" t="s">
        <v>0</v>
      </c>
      <c r="D32" s="22" t="s">
        <v>37</v>
      </c>
      <c r="E32" s="22" t="s">
        <v>38</v>
      </c>
      <c r="F32" s="22" t="s">
        <v>39</v>
      </c>
      <c r="G32" s="22" t="s">
        <v>40</v>
      </c>
      <c r="H32" s="22" t="s">
        <v>41</v>
      </c>
      <c r="I32" s="101" t="s">
        <v>45</v>
      </c>
      <c r="J32" s="102"/>
      <c r="K32" s="23" t="s">
        <v>80</v>
      </c>
      <c r="L32" s="24"/>
      <c r="M32" s="25"/>
      <c r="N32" s="25"/>
      <c r="O32" s="25"/>
      <c r="P32" s="25"/>
      <c r="Q32" s="25"/>
      <c r="R32" s="25"/>
      <c r="S32" s="25"/>
      <c r="T32" s="25"/>
      <c r="U32" s="78" t="s">
        <v>77</v>
      </c>
      <c r="V32" s="78" t="s">
        <v>59</v>
      </c>
      <c r="W32" s="79"/>
      <c r="X32" s="87" t="s">
        <v>66</v>
      </c>
      <c r="Y32" s="87"/>
      <c r="Z32" s="87"/>
      <c r="AB32" s="87" t="s">
        <v>74</v>
      </c>
      <c r="AC32" s="87"/>
      <c r="AD32" s="87"/>
      <c r="AF32" s="80" t="s">
        <v>73</v>
      </c>
    </row>
    <row r="33" spans="1:32" ht="16.5" thickBot="1" x14ac:dyDescent="0.3">
      <c r="A33" s="55" t="s">
        <v>88</v>
      </c>
      <c r="B33" s="56" t="s">
        <v>89</v>
      </c>
      <c r="C33" s="57">
        <v>6</v>
      </c>
      <c r="D33" s="57">
        <v>327</v>
      </c>
      <c r="E33" s="57">
        <v>550</v>
      </c>
      <c r="F33" s="58">
        <v>600</v>
      </c>
      <c r="G33" s="59">
        <v>16.5</v>
      </c>
      <c r="H33" s="59">
        <v>18</v>
      </c>
      <c r="I33" s="107" t="s">
        <v>50</v>
      </c>
      <c r="J33" s="108"/>
      <c r="K33" s="1"/>
      <c r="L33" s="31"/>
      <c r="M33" s="32"/>
      <c r="N33" s="32"/>
      <c r="O33" s="32"/>
      <c r="P33" s="32"/>
      <c r="Q33" s="32"/>
      <c r="R33" s="32"/>
      <c r="S33" s="32"/>
      <c r="T33" s="32"/>
      <c r="U33" s="81" t="e">
        <f>K33*#REF!</f>
        <v>#REF!</v>
      </c>
      <c r="V33" s="82">
        <f>AF33*K33</f>
        <v>0</v>
      </c>
      <c r="W33" s="82"/>
      <c r="X33" s="66">
        <v>650</v>
      </c>
      <c r="Y33" s="66">
        <v>660</v>
      </c>
      <c r="Z33" s="66">
        <v>170</v>
      </c>
      <c r="AB33" s="66">
        <f t="shared" ref="AB33:AD35" si="9">X33/1000</f>
        <v>0.65</v>
      </c>
      <c r="AC33" s="66">
        <f t="shared" si="9"/>
        <v>0.66</v>
      </c>
      <c r="AD33" s="66">
        <f t="shared" si="9"/>
        <v>0.17</v>
      </c>
      <c r="AF33" s="66">
        <f t="shared" ref="AF33:AF35" si="10">AB33*AC33*AD33</f>
        <v>7.2930000000000009E-2</v>
      </c>
    </row>
    <row r="34" spans="1:32" ht="15.75" x14ac:dyDescent="0.25">
      <c r="A34" s="26" t="s">
        <v>17</v>
      </c>
      <c r="B34" s="27" t="s">
        <v>1</v>
      </c>
      <c r="C34" s="28">
        <v>9</v>
      </c>
      <c r="D34" s="28">
        <v>470</v>
      </c>
      <c r="E34" s="28">
        <v>550</v>
      </c>
      <c r="F34" s="29">
        <v>600</v>
      </c>
      <c r="G34" s="30">
        <v>16.5</v>
      </c>
      <c r="H34" s="30">
        <v>18</v>
      </c>
      <c r="I34" s="117" t="s">
        <v>50</v>
      </c>
      <c r="J34" s="118"/>
      <c r="K34" s="1">
        <v>10</v>
      </c>
      <c r="L34" s="31"/>
      <c r="M34" s="32"/>
      <c r="N34" s="32"/>
      <c r="O34" s="32"/>
      <c r="P34" s="32"/>
      <c r="Q34" s="32"/>
      <c r="R34" s="32"/>
      <c r="S34" s="32"/>
      <c r="T34" s="32"/>
      <c r="U34" s="81" t="e">
        <f>K34*#REF!</f>
        <v>#REF!</v>
      </c>
      <c r="V34" s="82">
        <f>AF34*K34</f>
        <v>0.72930000000000006</v>
      </c>
      <c r="W34" s="82"/>
      <c r="X34" s="66">
        <v>650</v>
      </c>
      <c r="Y34" s="66">
        <v>660</v>
      </c>
      <c r="Z34" s="66">
        <v>170</v>
      </c>
      <c r="AB34" s="66">
        <f t="shared" si="9"/>
        <v>0.65</v>
      </c>
      <c r="AC34" s="66">
        <f t="shared" si="9"/>
        <v>0.66</v>
      </c>
      <c r="AD34" s="66">
        <f t="shared" si="9"/>
        <v>0.17</v>
      </c>
      <c r="AF34" s="66">
        <f t="shared" si="10"/>
        <v>7.2930000000000009E-2</v>
      </c>
    </row>
    <row r="35" spans="1:32" ht="16.5" thickBot="1" x14ac:dyDescent="0.3">
      <c r="A35" s="45" t="s">
        <v>18</v>
      </c>
      <c r="B35" s="52" t="s">
        <v>2</v>
      </c>
      <c r="C35" s="47">
        <v>15</v>
      </c>
      <c r="D35" s="47">
        <v>727</v>
      </c>
      <c r="E35" s="47">
        <v>550</v>
      </c>
      <c r="F35" s="48">
        <v>600</v>
      </c>
      <c r="G35" s="53">
        <v>19</v>
      </c>
      <c r="H35" s="53">
        <v>21</v>
      </c>
      <c r="I35" s="105" t="s">
        <v>49</v>
      </c>
      <c r="J35" s="106"/>
      <c r="K35" s="3">
        <v>10</v>
      </c>
      <c r="L35" s="31"/>
      <c r="M35" s="32"/>
      <c r="N35" s="32"/>
      <c r="O35" s="32"/>
      <c r="P35" s="32"/>
      <c r="Q35" s="32"/>
      <c r="R35" s="32"/>
      <c r="S35" s="32"/>
      <c r="T35" s="32"/>
      <c r="U35" s="81" t="e">
        <f>K35*#REF!</f>
        <v>#REF!</v>
      </c>
      <c r="V35" s="82">
        <f t="shared" ref="V35" si="11">AF35*K35</f>
        <v>0.90783000000000014</v>
      </c>
      <c r="W35" s="82"/>
      <c r="X35" s="66">
        <v>655</v>
      </c>
      <c r="Y35" s="66">
        <v>770</v>
      </c>
      <c r="Z35" s="66">
        <v>180</v>
      </c>
      <c r="AB35" s="66">
        <f t="shared" si="9"/>
        <v>0.65500000000000003</v>
      </c>
      <c r="AC35" s="66">
        <f t="shared" si="9"/>
        <v>0.77</v>
      </c>
      <c r="AD35" s="66">
        <f t="shared" si="9"/>
        <v>0.18</v>
      </c>
      <c r="AF35" s="66">
        <f t="shared" si="10"/>
        <v>9.0783000000000016E-2</v>
      </c>
    </row>
    <row r="36" spans="1:32" ht="21.75" customHeight="1" thickBot="1" x14ac:dyDescent="0.3">
      <c r="A36" s="93" t="s">
        <v>85</v>
      </c>
      <c r="B36" s="94"/>
      <c r="C36" s="94"/>
      <c r="D36" s="94"/>
      <c r="E36" s="94"/>
      <c r="F36" s="94"/>
      <c r="G36" s="94"/>
      <c r="H36" s="94"/>
      <c r="I36" s="94"/>
      <c r="J36" s="94"/>
      <c r="K36" s="95"/>
      <c r="L36" s="43"/>
      <c r="M36" s="44"/>
      <c r="N36" s="44"/>
      <c r="O36" s="44"/>
      <c r="P36" s="44"/>
      <c r="Q36" s="44"/>
      <c r="R36" s="44"/>
      <c r="S36" s="44"/>
      <c r="T36" s="44"/>
      <c r="U36" s="83"/>
      <c r="V36" s="83"/>
      <c r="W36" s="83"/>
    </row>
    <row r="37" spans="1:32" ht="30" x14ac:dyDescent="0.25">
      <c r="A37" s="20" t="s">
        <v>35</v>
      </c>
      <c r="B37" s="21" t="s">
        <v>36</v>
      </c>
      <c r="C37" s="21" t="s">
        <v>0</v>
      </c>
      <c r="D37" s="22" t="s">
        <v>37</v>
      </c>
      <c r="E37" s="22" t="s">
        <v>38</v>
      </c>
      <c r="F37" s="22" t="s">
        <v>39</v>
      </c>
      <c r="G37" s="22" t="s">
        <v>40</v>
      </c>
      <c r="H37" s="22" t="s">
        <v>41</v>
      </c>
      <c r="I37" s="101" t="s">
        <v>45</v>
      </c>
      <c r="J37" s="102"/>
      <c r="K37" s="23" t="s">
        <v>80</v>
      </c>
      <c r="L37" s="24"/>
      <c r="M37" s="25"/>
      <c r="N37" s="25"/>
      <c r="O37" s="25"/>
      <c r="P37" s="25"/>
      <c r="Q37" s="25"/>
      <c r="R37" s="25"/>
      <c r="S37" s="25"/>
      <c r="T37" s="25"/>
      <c r="U37" s="78" t="s">
        <v>77</v>
      </c>
      <c r="V37" s="78" t="s">
        <v>59</v>
      </c>
      <c r="W37" s="79"/>
      <c r="X37" s="87" t="s">
        <v>66</v>
      </c>
      <c r="Y37" s="87"/>
      <c r="Z37" s="87"/>
      <c r="AB37" s="87" t="s">
        <v>74</v>
      </c>
      <c r="AC37" s="87"/>
      <c r="AD37" s="87"/>
      <c r="AF37" s="80" t="s">
        <v>73</v>
      </c>
    </row>
    <row r="38" spans="1:32" ht="71.25" customHeight="1" thickBot="1" x14ac:dyDescent="0.3">
      <c r="A38" s="45" t="s">
        <v>34</v>
      </c>
      <c r="B38" s="46" t="s">
        <v>44</v>
      </c>
      <c r="C38" s="47" t="s">
        <v>42</v>
      </c>
      <c r="D38" s="47" t="s">
        <v>42</v>
      </c>
      <c r="E38" s="47" t="s">
        <v>42</v>
      </c>
      <c r="F38" s="48" t="s">
        <v>42</v>
      </c>
      <c r="G38" s="49">
        <v>4.5999999999999996</v>
      </c>
      <c r="H38" s="49">
        <v>4.5999999999999996</v>
      </c>
      <c r="I38" s="105" t="s">
        <v>51</v>
      </c>
      <c r="J38" s="106"/>
      <c r="K38" s="3"/>
      <c r="L38" s="50"/>
      <c r="M38" s="51"/>
      <c r="N38" s="51"/>
      <c r="O38" s="51"/>
      <c r="P38" s="51"/>
      <c r="Q38" s="51"/>
      <c r="R38" s="51"/>
      <c r="S38" s="51"/>
      <c r="T38" s="51"/>
      <c r="U38" s="81" t="e">
        <f>K38*#REF!</f>
        <v>#REF!</v>
      </c>
      <c r="V38" s="82">
        <f>AF38*K38</f>
        <v>0</v>
      </c>
      <c r="W38" s="82"/>
      <c r="X38" s="84">
        <v>510</v>
      </c>
      <c r="Y38" s="84">
        <v>420</v>
      </c>
      <c r="Z38" s="84">
        <v>100</v>
      </c>
      <c r="AB38" s="84">
        <f>X38/1000</f>
        <v>0.51</v>
      </c>
      <c r="AC38" s="84">
        <f>Y38/1000</f>
        <v>0.42</v>
      </c>
      <c r="AD38" s="84">
        <f>Z38/1000</f>
        <v>0.1</v>
      </c>
      <c r="AE38" s="84"/>
      <c r="AF38" s="84">
        <f>AB38*AC38*AD38</f>
        <v>2.1420000000000002E-2</v>
      </c>
    </row>
    <row r="39" spans="1:32" x14ac:dyDescent="0.2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</row>
    <row r="40" spans="1:32" x14ac:dyDescent="0.25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</row>
    <row r="41" spans="1:32" x14ac:dyDescent="0.25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</row>
    <row r="42" spans="1:32" x14ac:dyDescent="0.2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</row>
    <row r="43" spans="1:32" x14ac:dyDescent="0.25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</row>
    <row r="44" spans="1:32" x14ac:dyDescent="0.25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</row>
    <row r="45" spans="1:32" x14ac:dyDescent="0.2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</row>
    <row r="46" spans="1:32" x14ac:dyDescent="0.2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</row>
    <row r="47" spans="1:32" x14ac:dyDescent="0.2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</row>
    <row r="48" spans="1:32" x14ac:dyDescent="0.2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</row>
    <row r="49" spans="1:20" x14ac:dyDescent="0.2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</row>
    <row r="50" spans="1:20" x14ac:dyDescent="0.2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</row>
    <row r="51" spans="1:20" x14ac:dyDescent="0.2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</row>
    <row r="52" spans="1:20" x14ac:dyDescent="0.2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</row>
    <row r="53" spans="1:20" x14ac:dyDescent="0.2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</row>
    <row r="54" spans="1:20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</row>
    <row r="55" spans="1:20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</row>
    <row r="56" spans="1:20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</row>
    <row r="57" spans="1:20" x14ac:dyDescent="0.2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</row>
    <row r="58" spans="1:20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</row>
    <row r="59" spans="1:20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</row>
    <row r="60" spans="1:20" x14ac:dyDescent="0.2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</row>
    <row r="61" spans="1:20" x14ac:dyDescent="0.2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</row>
    <row r="62" spans="1:20" x14ac:dyDescent="0.2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</row>
    <row r="63" spans="1:20" x14ac:dyDescent="0.2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</row>
    <row r="64" spans="1:20" x14ac:dyDescent="0.2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</row>
    <row r="65" spans="1:20" x14ac:dyDescent="0.2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</row>
    <row r="66" spans="1:20" x14ac:dyDescent="0.2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</row>
    <row r="67" spans="1:20" x14ac:dyDescent="0.2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</row>
    <row r="68" spans="1:20" x14ac:dyDescent="0.2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</row>
    <row r="69" spans="1:20" x14ac:dyDescent="0.2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</row>
    <row r="70" spans="1:20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</row>
    <row r="71" spans="1:20" x14ac:dyDescent="0.2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</row>
    <row r="72" spans="1:20" x14ac:dyDescent="0.2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</row>
    <row r="73" spans="1:20" x14ac:dyDescent="0.2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</row>
    <row r="74" spans="1:20" x14ac:dyDescent="0.2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</row>
    <row r="75" spans="1:20" x14ac:dyDescent="0.2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</row>
    <row r="76" spans="1:20" x14ac:dyDescent="0.2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</row>
    <row r="77" spans="1:20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</row>
    <row r="78" spans="1:20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</row>
    <row r="79" spans="1:20" x14ac:dyDescent="0.2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</row>
    <row r="80" spans="1:20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</row>
    <row r="81" spans="1:20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</row>
    <row r="82" spans="1:20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</row>
    <row r="83" spans="1:20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</row>
    <row r="84" spans="1:20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</row>
    <row r="85" spans="1:20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</row>
    <row r="86" spans="1:20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</row>
    <row r="87" spans="1:20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</row>
    <row r="88" spans="1:20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</row>
    <row r="89" spans="1:20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</row>
    <row r="90" spans="1:20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</row>
    <row r="91" spans="1:20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</row>
    <row r="92" spans="1:20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</row>
    <row r="93" spans="1:20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</row>
    <row r="94" spans="1:20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</row>
    <row r="95" spans="1:20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</row>
    <row r="96" spans="1:20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</row>
    <row r="97" spans="1:20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</row>
    <row r="98" spans="1:20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</row>
    <row r="99" spans="1:20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</row>
    <row r="100" spans="1:20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</row>
    <row r="101" spans="1:20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</row>
    <row r="102" spans="1:20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</row>
    <row r="103" spans="1:20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</row>
    <row r="104" spans="1:20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</row>
    <row r="105" spans="1:20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</row>
    <row r="106" spans="1:20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</row>
    <row r="107" spans="1:20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</row>
    <row r="108" spans="1:20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</row>
    <row r="109" spans="1:20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</row>
    <row r="110" spans="1:20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</row>
    <row r="111" spans="1:20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</row>
    <row r="112" spans="1:20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</row>
    <row r="113" spans="1:20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</row>
    <row r="114" spans="1:20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</row>
    <row r="115" spans="1:20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</row>
    <row r="116" spans="1:20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</row>
    <row r="117" spans="1:20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</row>
    <row r="118" spans="1:20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</row>
    <row r="119" spans="1:20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</row>
    <row r="120" spans="1:20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</row>
    <row r="121" spans="1:20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</row>
    <row r="122" spans="1:20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</row>
    <row r="123" spans="1:20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</row>
    <row r="124" spans="1:20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</row>
    <row r="125" spans="1:20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</row>
    <row r="126" spans="1:20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</row>
    <row r="127" spans="1:20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</row>
    <row r="128" spans="1:20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</row>
    <row r="129" spans="1:20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</row>
    <row r="130" spans="1:20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</row>
    <row r="131" spans="1:20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</row>
    <row r="132" spans="1:20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</row>
    <row r="133" spans="1:20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</row>
    <row r="134" spans="1:20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</row>
    <row r="135" spans="1:20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</row>
    <row r="136" spans="1:20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</row>
    <row r="137" spans="1:20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</row>
    <row r="138" spans="1:20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</row>
    <row r="139" spans="1:20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</row>
    <row r="140" spans="1:20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</row>
    <row r="141" spans="1:20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</row>
    <row r="142" spans="1:20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</row>
    <row r="143" spans="1:20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</row>
    <row r="144" spans="1:20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</row>
    <row r="145" spans="1:20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</row>
    <row r="146" spans="1:20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</row>
    <row r="147" spans="1:20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</row>
    <row r="148" spans="1:20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</row>
    <row r="149" spans="1:20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</row>
    <row r="150" spans="1:20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</row>
    <row r="151" spans="1:20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</row>
    <row r="152" spans="1:20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</row>
    <row r="153" spans="1:20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</row>
    <row r="154" spans="1:20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</row>
    <row r="155" spans="1:20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</row>
    <row r="156" spans="1:20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</row>
    <row r="157" spans="1:20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</row>
    <row r="158" spans="1:20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</row>
    <row r="159" spans="1:20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</row>
    <row r="160" spans="1:20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</row>
    <row r="161" spans="1:20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</row>
    <row r="162" spans="1:20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</row>
    <row r="163" spans="1:20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</row>
    <row r="164" spans="1:20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</row>
    <row r="165" spans="1:20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</row>
    <row r="166" spans="1:20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</row>
    <row r="167" spans="1:20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</row>
    <row r="168" spans="1:20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</row>
    <row r="169" spans="1:20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</row>
    <row r="170" spans="1:20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</row>
    <row r="171" spans="1:20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</row>
    <row r="172" spans="1:20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</row>
    <row r="173" spans="1:20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</row>
    <row r="174" spans="1:20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</row>
    <row r="175" spans="1:20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</row>
    <row r="176" spans="1:20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</row>
    <row r="177" spans="1:20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</row>
    <row r="178" spans="1:20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</row>
    <row r="179" spans="1:20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</row>
    <row r="180" spans="1:20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</row>
    <row r="181" spans="1:20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</row>
    <row r="182" spans="1:20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1:20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</row>
    <row r="184" spans="1:20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</row>
    <row r="185" spans="1:20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</row>
    <row r="186" spans="1:20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</row>
    <row r="187" spans="1:20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</row>
    <row r="188" spans="1:20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</row>
    <row r="189" spans="1:20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</row>
    <row r="190" spans="1:20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</row>
    <row r="191" spans="1:20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</row>
    <row r="192" spans="1:20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</row>
    <row r="193" spans="1:20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</row>
    <row r="194" spans="1:20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</row>
    <row r="195" spans="1:20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</row>
    <row r="196" spans="1:20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</row>
    <row r="197" spans="1:20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</row>
    <row r="198" spans="1:20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</row>
    <row r="199" spans="1:20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</row>
    <row r="200" spans="1:20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</row>
    <row r="201" spans="1:20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</row>
    <row r="202" spans="1:20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</row>
    <row r="203" spans="1:20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</row>
    <row r="204" spans="1:20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</row>
    <row r="205" spans="1:20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</row>
    <row r="206" spans="1:20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</row>
    <row r="207" spans="1:20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</row>
    <row r="208" spans="1:20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</row>
    <row r="209" spans="1:20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</row>
    <row r="210" spans="1:20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</row>
    <row r="211" spans="1:20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</row>
    <row r="212" spans="1:20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</row>
    <row r="213" spans="1:20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</row>
    <row r="214" spans="1:20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</row>
    <row r="215" spans="1:20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</row>
    <row r="216" spans="1:20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</row>
    <row r="217" spans="1:20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</row>
    <row r="218" spans="1:20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</row>
    <row r="219" spans="1:20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</row>
    <row r="220" spans="1:20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</row>
    <row r="221" spans="1:20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</row>
    <row r="222" spans="1:20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</row>
    <row r="223" spans="1:20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</row>
    <row r="224" spans="1:20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</row>
    <row r="225" spans="1:20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</row>
    <row r="226" spans="1:20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</row>
    <row r="227" spans="1:20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</row>
    <row r="228" spans="1:20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</row>
    <row r="229" spans="1:20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</row>
    <row r="230" spans="1:20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</row>
    <row r="231" spans="1:20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</row>
    <row r="232" spans="1:20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</row>
    <row r="233" spans="1:20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</row>
    <row r="234" spans="1:20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</row>
    <row r="235" spans="1:20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</row>
    <row r="236" spans="1:20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</row>
    <row r="237" spans="1:20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</row>
    <row r="238" spans="1:20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</row>
    <row r="239" spans="1:20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</row>
    <row r="240" spans="1:20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</row>
    <row r="241" spans="1:20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</row>
    <row r="242" spans="1:20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</row>
    <row r="243" spans="1:20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</row>
    <row r="244" spans="1:20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</row>
    <row r="245" spans="1:20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</row>
    <row r="246" spans="1:20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</row>
    <row r="247" spans="1:20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</row>
    <row r="248" spans="1:20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</row>
    <row r="249" spans="1:20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</row>
    <row r="250" spans="1:20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</row>
    <row r="251" spans="1:20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</row>
    <row r="252" spans="1:20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</row>
    <row r="253" spans="1:20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</row>
    <row r="254" spans="1:20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</row>
    <row r="255" spans="1:20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</row>
    <row r="256" spans="1:20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</row>
    <row r="257" spans="1:20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</row>
    <row r="258" spans="1:20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</row>
    <row r="259" spans="1:20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</row>
    <row r="260" spans="1:20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</row>
    <row r="261" spans="1:20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</row>
    <row r="262" spans="1:20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</row>
    <row r="263" spans="1:20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</row>
    <row r="264" spans="1:20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</row>
    <row r="265" spans="1:20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</row>
    <row r="266" spans="1:20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</row>
    <row r="267" spans="1:20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</row>
    <row r="268" spans="1:20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</row>
    <row r="269" spans="1:20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</row>
    <row r="270" spans="1:20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</row>
    <row r="271" spans="1:20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</row>
    <row r="272" spans="1:20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</row>
    <row r="273" spans="1:20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</row>
    <row r="274" spans="1:20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</row>
    <row r="275" spans="1:20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</row>
    <row r="276" spans="1:20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</row>
    <row r="277" spans="1:20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</row>
    <row r="278" spans="1:20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</row>
    <row r="279" spans="1:20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</row>
    <row r="280" spans="1:20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</row>
    <row r="281" spans="1:20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</row>
    <row r="282" spans="1:20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</row>
    <row r="283" spans="1:20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</row>
    <row r="284" spans="1:20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</row>
    <row r="285" spans="1:20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</row>
    <row r="286" spans="1:20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</row>
    <row r="287" spans="1:20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</row>
    <row r="288" spans="1:20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</row>
    <row r="289" spans="1:20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</row>
    <row r="290" spans="1:20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</row>
    <row r="291" spans="1:20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</row>
    <row r="292" spans="1:20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</row>
    <row r="293" spans="1:20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</row>
    <row r="294" spans="1:20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</row>
    <row r="295" spans="1:20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</row>
    <row r="296" spans="1:20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</row>
    <row r="297" spans="1:20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</row>
    <row r="298" spans="1:20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</row>
    <row r="299" spans="1:20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</row>
    <row r="300" spans="1:20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</row>
    <row r="301" spans="1:20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</row>
    <row r="302" spans="1:20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</row>
    <row r="303" spans="1:20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</row>
    <row r="304" spans="1:20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</row>
    <row r="305" spans="1:20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</row>
    <row r="306" spans="1:20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</row>
    <row r="307" spans="1:20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</row>
    <row r="308" spans="1:20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</row>
    <row r="309" spans="1:20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</row>
    <row r="310" spans="1:20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</row>
    <row r="311" spans="1:20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</row>
    <row r="312" spans="1:20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</row>
    <row r="313" spans="1:20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</row>
    <row r="314" spans="1:20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</row>
    <row r="315" spans="1:20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</row>
    <row r="316" spans="1:20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</row>
    <row r="317" spans="1:20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</row>
    <row r="318" spans="1:20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</row>
    <row r="319" spans="1:20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</row>
    <row r="320" spans="1:20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</row>
    <row r="321" spans="1:20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</row>
    <row r="322" spans="1:20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</row>
    <row r="323" spans="1:20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</row>
    <row r="324" spans="1:20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</row>
    <row r="325" spans="1:20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</row>
    <row r="326" spans="1:20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</row>
    <row r="327" spans="1:20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</row>
    <row r="328" spans="1:20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</row>
    <row r="329" spans="1:20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</row>
    <row r="330" spans="1:20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</row>
    <row r="331" spans="1:20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</row>
    <row r="332" spans="1:20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</row>
    <row r="333" spans="1:20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</row>
    <row r="334" spans="1:20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</row>
    <row r="335" spans="1:20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</row>
    <row r="336" spans="1:20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</row>
    <row r="337" spans="1:20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</row>
    <row r="338" spans="1:20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</row>
    <row r="339" spans="1:20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</row>
    <row r="340" spans="1:20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</row>
    <row r="341" spans="1:20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</row>
    <row r="342" spans="1:20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</row>
    <row r="343" spans="1:20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</row>
    <row r="344" spans="1:20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</row>
    <row r="345" spans="1:20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</row>
    <row r="346" spans="1:20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</row>
    <row r="347" spans="1:20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</row>
    <row r="348" spans="1:20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</row>
    <row r="349" spans="1:20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</row>
    <row r="350" spans="1:20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</row>
    <row r="351" spans="1:20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</row>
    <row r="352" spans="1:20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</row>
    <row r="353" spans="1:20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</row>
    <row r="354" spans="1:20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</row>
    <row r="355" spans="1:20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</row>
    <row r="356" spans="1:20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</row>
    <row r="357" spans="1:20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</row>
    <row r="358" spans="1:20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</row>
    <row r="359" spans="1:20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</row>
    <row r="360" spans="1:20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</row>
    <row r="361" spans="1:20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</row>
    <row r="362" spans="1:20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</row>
    <row r="363" spans="1:20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</row>
    <row r="364" spans="1:20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</row>
    <row r="365" spans="1:20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</row>
    <row r="366" spans="1:20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</row>
    <row r="367" spans="1:20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</row>
    <row r="368" spans="1:20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</row>
    <row r="369" spans="1:20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</row>
    <row r="370" spans="1:20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</row>
    <row r="371" spans="1:20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</row>
    <row r="372" spans="1:20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</row>
    <row r="373" spans="1:20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</row>
    <row r="374" spans="1:20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</row>
    <row r="375" spans="1:20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</row>
    <row r="376" spans="1:20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</row>
    <row r="377" spans="1:20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</row>
    <row r="378" spans="1:20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</row>
    <row r="379" spans="1:20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</row>
    <row r="380" spans="1:20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</row>
    <row r="381" spans="1:20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</row>
    <row r="382" spans="1:20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</row>
    <row r="383" spans="1:20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</row>
    <row r="384" spans="1:20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</row>
    <row r="385" spans="1:20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</row>
    <row r="386" spans="1:20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</row>
    <row r="387" spans="1:20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</row>
    <row r="388" spans="1:20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</row>
    <row r="389" spans="1:20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</row>
    <row r="390" spans="1:20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</row>
    <row r="391" spans="1:20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</row>
    <row r="392" spans="1:20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</row>
    <row r="393" spans="1:20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</row>
    <row r="394" spans="1:20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</row>
    <row r="395" spans="1:20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</row>
    <row r="396" spans="1:20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</row>
    <row r="397" spans="1:20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</row>
    <row r="398" spans="1:20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</row>
    <row r="399" spans="1:20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</row>
    <row r="400" spans="1:20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</row>
    <row r="401" spans="1:20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</row>
    <row r="402" spans="1:20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</row>
    <row r="403" spans="1:20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</row>
    <row r="404" spans="1:20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</row>
    <row r="405" spans="1:20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</row>
    <row r="406" spans="1:20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</row>
    <row r="407" spans="1:20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</row>
    <row r="408" spans="1:20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</row>
    <row r="409" spans="1:20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</row>
    <row r="410" spans="1:20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</row>
    <row r="411" spans="1:20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</row>
    <row r="412" spans="1:20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</row>
    <row r="413" spans="1:20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</row>
    <row r="414" spans="1:20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</row>
    <row r="415" spans="1:20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</row>
    <row r="416" spans="1:20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</row>
    <row r="417" spans="1:20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</row>
    <row r="418" spans="1:20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</row>
    <row r="419" spans="1:20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</row>
    <row r="420" spans="1:20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</row>
    <row r="421" spans="1:20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</row>
    <row r="422" spans="1:20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</row>
    <row r="423" spans="1:20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</row>
    <row r="424" spans="1:20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</row>
    <row r="425" spans="1:20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</row>
    <row r="426" spans="1:20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</row>
    <row r="427" spans="1:20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</row>
    <row r="428" spans="1:20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</row>
    <row r="429" spans="1:20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</row>
    <row r="430" spans="1:20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</row>
    <row r="431" spans="1:20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</row>
    <row r="432" spans="1:20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</row>
    <row r="433" spans="1:20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</row>
    <row r="434" spans="1:20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</row>
    <row r="435" spans="1:20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</row>
    <row r="436" spans="1:20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</row>
    <row r="437" spans="1:20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</row>
    <row r="438" spans="1:20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</row>
    <row r="439" spans="1:20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</row>
    <row r="440" spans="1:20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</row>
    <row r="441" spans="1:20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</row>
    <row r="442" spans="1:20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</row>
    <row r="443" spans="1:20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</row>
    <row r="444" spans="1:20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</row>
    <row r="445" spans="1:20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</row>
    <row r="446" spans="1:20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</row>
    <row r="447" spans="1:20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</row>
    <row r="448" spans="1:20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</row>
    <row r="449" spans="1:20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</row>
    <row r="450" spans="1:20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</row>
    <row r="451" spans="1:20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</row>
    <row r="452" spans="1:20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</row>
    <row r="453" spans="1:20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</row>
    <row r="454" spans="1:20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</row>
    <row r="455" spans="1:20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</row>
    <row r="456" spans="1:20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</row>
    <row r="457" spans="1:20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</row>
    <row r="458" spans="1:20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</row>
    <row r="459" spans="1:20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</row>
    <row r="460" spans="1:20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</row>
    <row r="461" spans="1:20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</row>
    <row r="462" spans="1:20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</row>
    <row r="463" spans="1:20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</row>
    <row r="464" spans="1:20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</row>
    <row r="465" spans="1:20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</row>
    <row r="466" spans="1:20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</row>
    <row r="467" spans="1:20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</row>
    <row r="468" spans="1:20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</row>
    <row r="469" spans="1:20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</row>
    <row r="470" spans="1:20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</row>
    <row r="471" spans="1:20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</row>
    <row r="472" spans="1:20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</row>
    <row r="473" spans="1:20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</row>
    <row r="474" spans="1:20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</row>
    <row r="475" spans="1:20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</row>
    <row r="476" spans="1:20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</row>
    <row r="477" spans="1:20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</row>
    <row r="478" spans="1:20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</row>
    <row r="479" spans="1:20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</row>
    <row r="480" spans="1:20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</row>
    <row r="481" spans="1:20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</row>
    <row r="482" spans="1:20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</row>
    <row r="483" spans="1:20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</row>
    <row r="484" spans="1:20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</row>
    <row r="485" spans="1:20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</row>
    <row r="486" spans="1:20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</row>
    <row r="487" spans="1:20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</row>
    <row r="488" spans="1:20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</row>
    <row r="489" spans="1:20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</row>
    <row r="490" spans="1:20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</row>
    <row r="491" spans="1:20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</row>
    <row r="492" spans="1:20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</row>
    <row r="493" spans="1:20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</row>
    <row r="494" spans="1:20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</row>
    <row r="495" spans="1:20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</row>
    <row r="496" spans="1:20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</row>
    <row r="497" spans="1:20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</row>
    <row r="498" spans="1:20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</row>
    <row r="499" spans="1:20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</row>
    <row r="500" spans="1:20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</row>
    <row r="501" spans="1:20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</row>
    <row r="502" spans="1:20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</row>
    <row r="503" spans="1:20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</row>
    <row r="504" spans="1:20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</row>
    <row r="505" spans="1:20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</row>
    <row r="506" spans="1:20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</row>
    <row r="507" spans="1:20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</row>
    <row r="508" spans="1:20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</row>
    <row r="509" spans="1:20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</row>
    <row r="510" spans="1:20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</row>
    <row r="511" spans="1:20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</row>
    <row r="512" spans="1:20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</row>
    <row r="513" spans="1:20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</row>
    <row r="514" spans="1:20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</row>
    <row r="515" spans="1:20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</row>
    <row r="516" spans="1:20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</row>
    <row r="517" spans="1:20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</row>
    <row r="518" spans="1:20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</row>
    <row r="519" spans="1:20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</row>
    <row r="520" spans="1:20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</row>
    <row r="521" spans="1:20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</row>
    <row r="522" spans="1:20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</row>
    <row r="523" spans="1:20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</row>
    <row r="524" spans="1:20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</row>
    <row r="525" spans="1:20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</row>
    <row r="526" spans="1:20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</row>
    <row r="527" spans="1:20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</row>
    <row r="528" spans="1:20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</row>
    <row r="529" spans="1:20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</row>
    <row r="530" spans="1:20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</row>
    <row r="531" spans="1:20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</row>
    <row r="532" spans="1:20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</row>
    <row r="533" spans="1:20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</row>
    <row r="534" spans="1:20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</row>
    <row r="535" spans="1:20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</row>
    <row r="536" spans="1:20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</row>
    <row r="537" spans="1:20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</row>
    <row r="538" spans="1:20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</row>
    <row r="539" spans="1:20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</row>
    <row r="540" spans="1:20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</row>
    <row r="541" spans="1:20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</row>
    <row r="542" spans="1:20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</row>
    <row r="543" spans="1:20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</row>
    <row r="544" spans="1:20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</row>
    <row r="545" spans="1:20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</row>
    <row r="546" spans="1:20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</row>
    <row r="547" spans="1:20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</row>
    <row r="548" spans="1:20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</row>
    <row r="549" spans="1:20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</row>
    <row r="550" spans="1:20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</row>
    <row r="551" spans="1:20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</row>
    <row r="552" spans="1:20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</row>
    <row r="553" spans="1:20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</row>
    <row r="554" spans="1:20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</row>
    <row r="555" spans="1:20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</row>
    <row r="556" spans="1:20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</row>
    <row r="557" spans="1:20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</row>
    <row r="558" spans="1:20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</row>
    <row r="559" spans="1:20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</row>
    <row r="560" spans="1:20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</row>
    <row r="561" spans="1:20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</row>
    <row r="562" spans="1:20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</row>
    <row r="563" spans="1:20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</row>
    <row r="564" spans="1:20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</row>
    <row r="565" spans="1:20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</row>
    <row r="566" spans="1:20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</row>
    <row r="567" spans="1:20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</row>
    <row r="568" spans="1:20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</row>
    <row r="569" spans="1:20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</row>
    <row r="570" spans="1:20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</row>
    <row r="571" spans="1:20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</row>
    <row r="572" spans="1:20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</row>
    <row r="573" spans="1:20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</row>
    <row r="574" spans="1:20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</row>
    <row r="575" spans="1:20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</row>
    <row r="576" spans="1:20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</row>
    <row r="577" spans="1:20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</row>
    <row r="578" spans="1:20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</row>
    <row r="579" spans="1:20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</row>
    <row r="580" spans="1:20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</row>
    <row r="581" spans="1:20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</row>
    <row r="582" spans="1:20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</row>
    <row r="583" spans="1:20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</row>
    <row r="584" spans="1:20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</row>
    <row r="585" spans="1:20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</row>
    <row r="586" spans="1:20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</row>
    <row r="587" spans="1:20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</row>
    <row r="588" spans="1:20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</row>
    <row r="589" spans="1:20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</row>
  </sheetData>
  <sheetProtection sheet="1" objects="1" scenarios="1" selectLockedCells="1"/>
  <mergeCells count="53">
    <mergeCell ref="I2:J2"/>
    <mergeCell ref="I3:J3"/>
    <mergeCell ref="I4:J4"/>
    <mergeCell ref="I33:J33"/>
    <mergeCell ref="I34:J34"/>
    <mergeCell ref="A26:K26"/>
    <mergeCell ref="I23:J23"/>
    <mergeCell ref="I24:J24"/>
    <mergeCell ref="I7:J7"/>
    <mergeCell ref="I8:J8"/>
    <mergeCell ref="I9:J9"/>
    <mergeCell ref="I10:J10"/>
    <mergeCell ref="I11:J11"/>
    <mergeCell ref="I12:J12"/>
    <mergeCell ref="I13:J13"/>
    <mergeCell ref="I14:J14"/>
    <mergeCell ref="I35:J35"/>
    <mergeCell ref="I37:J37"/>
    <mergeCell ref="I38:J38"/>
    <mergeCell ref="I27:J27"/>
    <mergeCell ref="I28:J28"/>
    <mergeCell ref="I29:J29"/>
    <mergeCell ref="I30:J30"/>
    <mergeCell ref="I32:J32"/>
    <mergeCell ref="A36:K36"/>
    <mergeCell ref="A31:K31"/>
    <mergeCell ref="I15:J15"/>
    <mergeCell ref="I17:J17"/>
    <mergeCell ref="I18:J18"/>
    <mergeCell ref="I19:J19"/>
    <mergeCell ref="I20:J20"/>
    <mergeCell ref="X17:Z17"/>
    <mergeCell ref="A16:K16"/>
    <mergeCell ref="A22:K22"/>
    <mergeCell ref="I21:J21"/>
    <mergeCell ref="X27:Z27"/>
    <mergeCell ref="A25:T25"/>
    <mergeCell ref="X37:Z37"/>
    <mergeCell ref="AB37:AD37"/>
    <mergeCell ref="C2:F2"/>
    <mergeCell ref="A1:K1"/>
    <mergeCell ref="X2:AA2"/>
    <mergeCell ref="AD2:AG2"/>
    <mergeCell ref="X23:Z23"/>
    <mergeCell ref="A6:K6"/>
    <mergeCell ref="A5:T5"/>
    <mergeCell ref="AB7:AD7"/>
    <mergeCell ref="AB17:AD17"/>
    <mergeCell ref="AB23:AD23"/>
    <mergeCell ref="AB27:AD27"/>
    <mergeCell ref="X32:Z32"/>
    <mergeCell ref="AB32:AD32"/>
    <mergeCell ref="X7:Z7"/>
  </mergeCells>
  <conditionalFormatting sqref="C3">
    <cfRule type="containsText" dxfId="13" priority="14" operator="containsText" text="25%">
      <formula>NOT(ISERROR(SEARCH("25%",C3)))</formula>
    </cfRule>
  </conditionalFormatting>
  <conditionalFormatting sqref="D3">
    <cfRule type="containsText" dxfId="12" priority="13" operator="containsText" text="50%">
      <formula>NOT(ISERROR(SEARCH("50%",D3)))</formula>
    </cfRule>
  </conditionalFormatting>
  <conditionalFormatting sqref="E3">
    <cfRule type="containsText" dxfId="11" priority="12" operator="containsText" text="75%">
      <formula>NOT(ISERROR(SEARCH("75%",E3)))</formula>
    </cfRule>
  </conditionalFormatting>
  <conditionalFormatting sqref="F3">
    <cfRule type="cellIs" dxfId="10" priority="9" operator="equal">
      <formula>" "</formula>
    </cfRule>
    <cfRule type="cellIs" dxfId="9" priority="10" operator="greaterThanOrEqual">
      <formula>1</formula>
    </cfRule>
    <cfRule type="cellIs" dxfId="8" priority="11" operator="lessThan">
      <formula>1</formula>
    </cfRule>
  </conditionalFormatting>
  <conditionalFormatting sqref="H3">
    <cfRule type="cellIs" dxfId="7" priority="8" operator="greaterThan">
      <formula>30</formula>
    </cfRule>
  </conditionalFormatting>
  <conditionalFormatting sqref="H4">
    <cfRule type="cellIs" dxfId="6" priority="7" operator="greaterThan">
      <formula>65</formula>
    </cfRule>
  </conditionalFormatting>
  <conditionalFormatting sqref="C4">
    <cfRule type="containsText" dxfId="5" priority="6" operator="containsText" text="25%">
      <formula>NOT(ISERROR(SEARCH("25%",C4)))</formula>
    </cfRule>
  </conditionalFormatting>
  <conditionalFormatting sqref="D4">
    <cfRule type="containsText" dxfId="4" priority="5" operator="containsText" text="50%">
      <formula>NOT(ISERROR(SEARCH("50%",D4)))</formula>
    </cfRule>
  </conditionalFormatting>
  <conditionalFormatting sqref="E4">
    <cfRule type="containsText" dxfId="3" priority="4" operator="containsText" text="75%">
      <formula>NOT(ISERROR(SEARCH("75%",E4)))</formula>
    </cfRule>
  </conditionalFormatting>
  <conditionalFormatting sqref="F4">
    <cfRule type="cellIs" dxfId="2" priority="1" operator="equal">
      <formula>" "</formula>
    </cfRule>
    <cfRule type="cellIs" dxfId="1" priority="2" operator="greaterThanOrEqual">
      <formula>1</formula>
    </cfRule>
    <cfRule type="cellIs" dxfId="0" priority="3" operator="lessThan">
      <formula>1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ECORACK Container Simulation</vt:lpstr>
    </vt:vector>
  </TitlesOfParts>
  <Company>Olivetel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Nuno</dc:creator>
  <cp:lastModifiedBy>Nuno Carvalho</cp:lastModifiedBy>
  <cp:lastPrinted>2016-01-22T14:50:04Z</cp:lastPrinted>
  <dcterms:created xsi:type="dcterms:W3CDTF">2011-11-30T11:17:40Z</dcterms:created>
  <dcterms:modified xsi:type="dcterms:W3CDTF">2016-12-14T11:59:49Z</dcterms:modified>
</cp:coreProperties>
</file>